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00" yWindow="370" windowWidth="14480" windowHeight="7260" tabRatio="850" firstSheet="5" activeTab="11"/>
  </bookViews>
  <sheets>
    <sheet name="Пр. 1  Источники" sheetId="1" r:id="rId1"/>
    <sheet name="Пр.2. Доходы" sheetId="2" r:id="rId2"/>
    <sheet name="Пр.3 ФП" sheetId="3" r:id="rId3"/>
    <sheet name="Пр.4 ГАД" sheetId="4" r:id="rId4"/>
    <sheet name="Пр.5 Раз.,Подразд" sheetId="5" r:id="rId5"/>
    <sheet name="Пр.6 по прогр.." sheetId="6" r:id="rId6"/>
    <sheet name="Пр.7 Р.П. ЦС. ВР" sheetId="7" r:id="rId7"/>
    <sheet name="Пр.8 Гл.расп" sheetId="8" r:id="rId8"/>
    <sheet name="Пр.9 Ведомст." sheetId="9" r:id="rId9"/>
    <sheet name="Пр.10 Заимств." sheetId="10" r:id="rId10"/>
    <sheet name="Пр.11 ГАИ" sheetId="11" r:id="rId11"/>
    <sheet name="Пр.12 Межбюдж." sheetId="12" r:id="rId12"/>
  </sheets>
  <externalReferences>
    <externalReference r:id="rId15"/>
  </externalReferences>
  <definedNames>
    <definedName name="_xlnm._FilterDatabase" localSheetId="6" hidden="1">'Пр.7 Р.П. ЦС. ВР'!$A$10:$E$356</definedName>
    <definedName name="_xlnm._FilterDatabase" localSheetId="8" hidden="1">'Пр.9 Ведомст.'!$A$10:$F$357</definedName>
    <definedName name="_xlnm.Print_Titles" localSheetId="4">'Пр.5 Раз.,Подразд'!$10:$11</definedName>
    <definedName name="_xlnm.Print_Area" localSheetId="6">'Пр.7 Р.П. ЦС. ВР'!$A$1:$F$359</definedName>
    <definedName name="_xlnm.Print_Area" localSheetId="8">'Пр.9 Ведомст.'!$A$1:$G$360</definedName>
  </definedNames>
  <calcPr fullCalcOnLoad="1"/>
</workbook>
</file>

<file path=xl/comments7.xml><?xml version="1.0" encoding="utf-8"?>
<comments xmlns="http://schemas.openxmlformats.org/spreadsheetml/2006/main">
  <authors>
    <author>Кравцова</author>
    <author>Елена Кравцова</author>
  </authors>
  <commentList>
    <comment ref="E234" authorId="0">
      <text>
        <r>
          <rPr>
            <b/>
            <sz val="8"/>
            <rFont val="Tahoma"/>
            <family val="2"/>
          </rPr>
          <t>Кравцова:</t>
        </r>
        <r>
          <rPr>
            <sz val="8"/>
            <rFont val="Tahoma"/>
            <family val="2"/>
          </rPr>
          <t xml:space="preserve">
3000,0-освещение
800-обслуживание</t>
        </r>
      </text>
    </comment>
    <comment ref="E134" authorId="1">
      <text>
        <r>
          <rPr>
            <b/>
            <sz val="9"/>
            <rFont val="Tahoma"/>
            <family val="2"/>
          </rPr>
          <t>Елена Кравцова:</t>
        </r>
        <r>
          <rPr>
            <sz val="9"/>
            <rFont val="Tahoma"/>
            <family val="2"/>
          </rPr>
          <t xml:space="preserve">
автостоянка
</t>
        </r>
      </text>
    </comment>
  </commentList>
</comments>
</file>

<file path=xl/comments9.xml><?xml version="1.0" encoding="utf-8"?>
<comments xmlns="http://schemas.openxmlformats.org/spreadsheetml/2006/main">
  <authors>
    <author>Елена Кравцова</author>
    <author>Кравцова</author>
  </authors>
  <commentList>
    <comment ref="F135" authorId="0">
      <text>
        <r>
          <rPr>
            <b/>
            <sz val="9"/>
            <rFont val="Tahoma"/>
            <family val="2"/>
          </rPr>
          <t>Елена Кравцова:</t>
        </r>
        <r>
          <rPr>
            <sz val="9"/>
            <rFont val="Tahoma"/>
            <family val="2"/>
          </rPr>
          <t xml:space="preserve">
автостоянка
</t>
        </r>
      </text>
    </comment>
    <comment ref="F235" authorId="1">
      <text>
        <r>
          <rPr>
            <b/>
            <sz val="8"/>
            <rFont val="Tahoma"/>
            <family val="2"/>
          </rPr>
          <t>Кравцова:</t>
        </r>
        <r>
          <rPr>
            <sz val="8"/>
            <rFont val="Tahoma"/>
            <family val="2"/>
          </rPr>
          <t xml:space="preserve">
3000,0-освещение
800-обслуживание</t>
        </r>
      </text>
    </comment>
  </commentList>
</comments>
</file>

<file path=xl/sharedStrings.xml><?xml version="1.0" encoding="utf-8"?>
<sst xmlns="http://schemas.openxmlformats.org/spreadsheetml/2006/main" count="3594" uniqueCount="767">
  <si>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</si>
  <si>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1 01 02030 01 1000 110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</si>
  <si>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</si>
  <si>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 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</si>
  <si>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</si>
  <si>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</si>
  <si>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</si>
  <si>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 xml:space="preserve"> 1 03 02230 01 0000 110</t>
  </si>
  <si>
    <t>Доходы от уплаты акцизов на дизельное топливо,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</si>
  <si>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</si>
  <si>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</si>
  <si>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</si>
  <si>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</si>
  <si>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</si>
  <si>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</si>
  <si>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 xml:space="preserve"> 1 05 00000 00 0000 000</t>
  </si>
  <si>
    <t>НАЛОГИ НА СОВОКУПНЫЙ ДОХОД</t>
  </si>
  <si>
    <t>1 05 03000 01 0000 110</t>
  </si>
  <si>
    <t>Единый сельскохозяйственный налог</t>
  </si>
  <si>
    <t xml:space="preserve"> 1 06 00000 00 0000 000</t>
  </si>
  <si>
    <t>НАЛОГИ НА ИМУЩЕСТВО</t>
  </si>
  <si>
    <t>1 06 01000 00 0000 110</t>
  </si>
  <si>
    <t>Налог на имущество физических лиц</t>
  </si>
  <si>
    <t>Налог на имущество физических лиц, взимаемый по ставке, применяемой к объекту налогообложения, расположенному в границах поселения</t>
  </si>
  <si>
    <t>1 06 04000 02 0000 110</t>
  </si>
  <si>
    <t>Транспортный налог</t>
  </si>
  <si>
    <t>1 06 04011 02 0000 110</t>
  </si>
  <si>
    <t>Транспортный налог с организаций</t>
  </si>
  <si>
    <t>1 06 04012 02 0000 110</t>
  </si>
  <si>
    <t>Транспортный налог с физических лиц</t>
  </si>
  <si>
    <t>1 06 06000 00 0000 110</t>
  </si>
  <si>
    <t>Земельный налог</t>
  </si>
  <si>
    <t xml:space="preserve">Земельный налог, взимаемый по ставке, установленной подпунктом 1 пункта 1 статьи 394 Налогового кодекса РФ и применяемой к объекту налогообложения, расположенному в границах поселения </t>
  </si>
  <si>
    <t>Земельный налог, взимаемый по ставке, установленной подпунктом 2 пункта 1 статьи 394 Налогового кодекса РФ и применяемой к объекту налогообложения, расположенному в границах поселения</t>
  </si>
  <si>
    <t xml:space="preserve"> 1 11 00000 00 0000 000</t>
  </si>
  <si>
    <t>ДОХОДЫ ОТ ИСПОЛЬЗОВАНИЯ ИМУЩЕСТВА, НАХОДЯЩЕГОСЯ В ГОСУДАРСТВЕННОЙ И МУНИЦИПАЛЬНОЙ СОБСТВЕННОСТИ</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</si>
  <si>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</si>
  <si>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</si>
  <si>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1 11 05025 13 0000 120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</si>
  <si>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</si>
  <si>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1 11 05035 13 0000 120</t>
  </si>
  <si>
    <t>Перечень главных распорядителей, распорядителей средств  бюджета МО Новоладожского городского поселения на 2016 год</t>
  </si>
  <si>
    <t>Ведомственная структура расходов МО Новоладожского городского поселения  на 2016 год</t>
  </si>
  <si>
    <t xml:space="preserve">Программа муниципальных заимствований МО Новоладожского городского поселения на 2016 год    </t>
  </si>
  <si>
    <t>Объем привлечения в 2016 году</t>
  </si>
  <si>
    <t>Объем погашения в 2016 году</t>
  </si>
  <si>
    <t>Предельная величина на 01.01.2017 г.</t>
  </si>
  <si>
    <t>Главные администраторы источников внутреннего финансирования 
дефицита
 бюджета муниципального образования Новоладожское городское поселение Волховского муниципального района Ленинградской  области на  2016 год</t>
  </si>
  <si>
    <t>01 02 00 00 13 0000 710</t>
  </si>
  <si>
    <t>01 02 00 00 13 0000 810</t>
  </si>
  <si>
    <t>01 03 01 00 13 0000 710</t>
  </si>
  <si>
    <t>01 05 02 01 13 0000 510</t>
  </si>
  <si>
    <t xml:space="preserve">Межбюджетные трансферты, передаваемые муниципальным образованием Новоладожское городское поселение Волховского муниципального района Ленинградской областина  на 2016 год    </t>
  </si>
  <si>
    <t>Распределение бюджетных ассигнований по целевым статьям (муниципальным программам МО Новоладожского городского поселения и непрограммным направлениям деятельности), видам расходов классификации расходов бюджетов, а также по разделам и подразделам классификации расходов бюджетов на 2016 год</t>
  </si>
  <si>
    <t>(приложение 12)</t>
  </si>
  <si>
    <t>(приложение  11)</t>
  </si>
  <si>
    <t xml:space="preserve"> Муниципальная программа "Дороги Новоладожского городского поселения на 2016 г."</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</si>
  <si>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</si>
  <si>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Прогнозируемые   поступления    доходов        бюджета муниципального образования Новоладожское городское поселение Волховского муниципального района Ленинградской области на 2016 год</t>
  </si>
  <si>
    <t>04 1 01 09502</t>
  </si>
  <si>
    <t>04 1 01 09602</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</si>
  <si>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областного бюджета</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</si>
  <si>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</si>
  <si>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68 0 0000</t>
  </si>
  <si>
    <t>07 0 0000</t>
  </si>
  <si>
    <t>07 1 0000</t>
  </si>
  <si>
    <t>Всего расходов</t>
  </si>
  <si>
    <t>0801</t>
  </si>
  <si>
    <t>Культура</t>
  </si>
  <si>
    <t>1101</t>
  </si>
  <si>
    <t>Физическая культура</t>
  </si>
  <si>
    <t>Иные межбюджетные трансферты</t>
  </si>
  <si>
    <t>0501</t>
  </si>
  <si>
    <t>Жилищное хозяйство</t>
  </si>
  <si>
    <t>412</t>
  </si>
  <si>
    <t>Бюджетные инвестиции на приобретение объектов недвижимого имущества в государственную (муниципальную) собственность</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</si>
  <si>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</si>
  <si>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Расходы на выплаты по оплате труда работников органов местного самоуправления в рамках обеспечения деятельности центрального аппарата</t>
  </si>
  <si>
    <t>Расходы на обеспечение функций органов местного самоуправления в рамках обеспечения деятельности центрального аппарата</t>
  </si>
  <si>
    <t>810</t>
  </si>
  <si>
    <t>0412</t>
  </si>
  <si>
    <t>Другие вопросы в области национальной экономики</t>
  </si>
  <si>
    <t>Субсидии юридическим лицам (кроме некоммерческих организаций), индивидуальным предпринимателям, физическим лицам</t>
  </si>
  <si>
    <t>Пенсионное обеспечение</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</si>
  <si>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</si>
  <si>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</si>
  <si>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Прочая закупка товаров, работ и услуг для обеспечения государственных (муниципальных) нужд</t>
  </si>
  <si>
    <t>Закупка товаров, работ, услуг в сфере информационно-коммуникационных технологий</t>
  </si>
  <si>
    <t>67 3 0015</t>
  </si>
  <si>
    <t>Иные выплаты персоналу государственных (муниципальных) органов, за исключением фонда оплаты труда</t>
  </si>
  <si>
    <t>0113</t>
  </si>
  <si>
    <t>Другие 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</si>
  <si>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</si>
  <si>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</si>
  <si>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центрального аппарата</t>
  </si>
  <si>
    <t>Обеспечение деятельности главы местной администрации (исполнительно-распорядительного органа муниципального образования)</t>
  </si>
  <si>
    <t>Сумма
(тысяч рублей)</t>
  </si>
  <si>
    <t>КФСР</t>
  </si>
  <si>
    <t>КВР</t>
  </si>
  <si>
    <t>КЦСР</t>
  </si>
  <si>
    <t>Наименование</t>
  </si>
  <si>
    <t>решением Совета депутатов</t>
  </si>
  <si>
    <t>УТВЕРЖДЕНО</t>
  </si>
  <si>
    <t>гл.адм.</t>
  </si>
  <si>
    <t>Иные выплаты персоналу казенных учреждений, за исключением фонда оплаты труда</t>
  </si>
  <si>
    <t>112</t>
  </si>
  <si>
    <t>244</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</si>
  <si>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</si>
  <si>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540</t>
  </si>
  <si>
    <t>0502</t>
  </si>
  <si>
    <t>Коммунальное хозяйство</t>
  </si>
  <si>
    <t>01 2 0000</t>
  </si>
  <si>
    <t>0309</t>
  </si>
  <si>
    <t>1003</t>
  </si>
  <si>
    <t>Социальное обеспечение населения</t>
  </si>
  <si>
    <t>1202</t>
  </si>
  <si>
    <t>Периодическая печать и издательства</t>
  </si>
  <si>
    <t>68 9 0000</t>
  </si>
  <si>
    <t>68 9 0016</t>
  </si>
  <si>
    <t>0111</t>
  </si>
  <si>
    <t>Непрограммные расходы</t>
  </si>
  <si>
    <t>1001</t>
  </si>
  <si>
    <t>122</t>
  </si>
  <si>
    <t>0500</t>
  </si>
  <si>
    <t>0100</t>
  </si>
  <si>
    <t>Общегосударственные вопросы</t>
  </si>
  <si>
    <t>Социальная политика</t>
  </si>
  <si>
    <t>1000</t>
  </si>
  <si>
    <t>Резервные фонды</t>
  </si>
  <si>
    <t>0300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</si>
  <si>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</si>
  <si>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</si>
  <si>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</si>
  <si>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</si>
  <si>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0800</t>
  </si>
  <si>
    <t>1100</t>
  </si>
  <si>
    <t>1200</t>
  </si>
  <si>
    <t>Культура, кинематография</t>
  </si>
  <si>
    <t>Физическая культура и спорт</t>
  </si>
  <si>
    <t>Средства массовой информации</t>
  </si>
  <si>
    <t>Дорожное хозяйство (дорожные фонды)</t>
  </si>
  <si>
    <t>0409</t>
  </si>
  <si>
    <t>Благоустройство</t>
  </si>
  <si>
    <t>0503</t>
  </si>
  <si>
    <t>Другие вопросы в области национальной безопасности и правоохранительной деятельности</t>
  </si>
  <si>
    <t>0314</t>
  </si>
  <si>
    <t>Обеспечение пожарной безопасности</t>
  </si>
  <si>
    <t>0310</t>
  </si>
  <si>
    <t>код</t>
  </si>
  <si>
    <t>раздела</t>
  </si>
  <si>
    <t>подраздела</t>
  </si>
  <si>
    <t xml:space="preserve">Жилищно- коммунальное хозяйство </t>
  </si>
  <si>
    <t>02 2 0000</t>
  </si>
  <si>
    <t xml:space="preserve">Непрограммные расходы органов местного самоуправления </t>
  </si>
  <si>
    <t xml:space="preserve">Ежегодный членский взнос в совет муниципальных образований в рамках непрограммных расходов органов местного самоуправления </t>
  </si>
  <si>
    <t>Резервные средства</t>
  </si>
  <si>
    <t xml:space="preserve">Расходы на обеспечение деятельности муниципальных казенных учреждений в рамках  непрограммных расходов органов местного самоуправления </t>
  </si>
  <si>
    <t>Иные выплаты персоналу, за исключением фонда оплаты труда казенных учреждений</t>
  </si>
  <si>
    <t xml:space="preserve">Оценка недвижимости,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t>
  </si>
  <si>
    <t xml:space="preserve">Содержание имущества казны  в рамках непрограммных расходов органов местного самоуправления </t>
  </si>
  <si>
    <t>Резервные фонды местных администраций</t>
  </si>
  <si>
    <t>Наименование раздела и подраздела</t>
  </si>
  <si>
    <t>Бюджет всего (тыс.руб.)</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</si>
  <si>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</si>
  <si>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(приложение 5)</t>
  </si>
  <si>
    <t>МО Новоладожское городское поселение</t>
  </si>
  <si>
    <t>Обеспечение проведения выборов и референдумов</t>
  </si>
  <si>
    <t>0200</t>
  </si>
  <si>
    <t>Мобилизационная и вневойсковая подготовка</t>
  </si>
  <si>
    <t>0203</t>
  </si>
  <si>
    <t>0107</t>
  </si>
  <si>
    <t>Муниципальная программа МО Новоладожского городского поселения "Безопасность Новоладожского городского поселения"</t>
  </si>
  <si>
    <t>Подпрограмма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</si>
  <si>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</si>
  <si>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Новоладожское городское поселение" муниципальной программы МО Новоладожского городского поселения "Безопасность Новоладожского городского поселения"</t>
  </si>
  <si>
    <t xml:space="preserve">Обеспечение проведения выборов и референдумов
</t>
  </si>
  <si>
    <t>68 3 0000</t>
  </si>
  <si>
    <t>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t>
  </si>
  <si>
    <t>Подпрограмма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</si>
  <si>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Расходы на обеспечение деятельности муниципальных казенных учреждений в рамках подпрограммы "Организация библиотечного обслуживания населения Новоладожского городского поселения"муниципальной программы МО Новоладожского городского поселения "Культура Новоладожского городского поселения"</t>
  </si>
  <si>
    <t>Предоставление муниципальным бюджетным учреждениям субсидий в рамках подпрограммы "Организация досуга и обеспечения жителей Новоладожского городского поселения услугами организаций культуры" муниципальной программы МО Новоладожского городского поселения "Культура Новоладожского городского поселения"</t>
  </si>
  <si>
    <t>Подпрограмма "Организации досуга и обеспечения жителей Новоладожского городского поселения услугами организаций культуры"</t>
  </si>
  <si>
    <t>Подпрограмма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</si>
  <si>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Организация и проведение праздничных мероприятий в рамках подпрограммы "Культурно-досуговые мероприятия Новоладожского городского поселения" муниципальной программы МО Новоладожского городского поселения "Культура Новоладожского городского поселения"</t>
  </si>
  <si>
    <t>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</si>
  <si>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04 2 4003</t>
  </si>
  <si>
    <t>Муниципальная программа "Социальная поддержка отдельных категорий граждан"</t>
  </si>
  <si>
    <t>Подпрограмма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</si>
  <si>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 муниципальной программы "Социальная поддержка отдельных категорий граждан"</t>
  </si>
  <si>
    <t>Муниципальная программа "Физическая культура и спорт Новоладожского городского поселения"</t>
  </si>
  <si>
    <t>Подпрограмма "Развитие спортивной инфраструктуры (объектов)" муниципальной программы "Физическая культура и спорт Новоладожского городского поселения"</t>
  </si>
  <si>
    <t>68 3 0015</t>
  </si>
  <si>
    <t xml:space="preserve">Обеспечение деятельности органов местного самоуправления </t>
  </si>
  <si>
    <t>Резервный фонд администрации МО Новоладожского городского поселения в рамках непрограммных расходов органов местного самоуправления</t>
  </si>
  <si>
    <t>68 9 0605</t>
  </si>
  <si>
    <t>Муниципальная программа "Безопасность Новоладожского городского поселения"</t>
  </si>
  <si>
    <t>Подпрограмма "Предупреждение и ликвидация последствий чрезвычайных ситуаций в границах Новоладожского городского поселения "муниципальной программы "Безопасность Новоладожского городского поселения"</t>
  </si>
  <si>
    <t>Предупреждение и ликвидация последствий чрезвычайных ситуаций ,обеспечение безопасности людей на водоемах, создание технических средств оповещения населения в рамках подпрограммы "Предупреждение и ликвидация последствий чрезвычайных ситуаций в границах Новоладожского городского поселения " муниципальной программы "Безопасность Новоладожского городского поселения"</t>
  </si>
  <si>
    <t>Обеспечение мер пожарной безопасности в рамках подпрограммы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</si>
  <si>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Подпрограмма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</si>
  <si>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 xml:space="preserve"> Муниципальная программа "Дороги Новоладожского городского поселения"</t>
  </si>
  <si>
    <t>Подпрограмма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</si>
  <si>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03 0 0000</t>
  </si>
  <si>
    <t>03 1 0000</t>
  </si>
  <si>
    <t>Подпрограмма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</si>
  <si>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Осуществление работ  по  повышению безопасности дорожного движения  и снижению травматизма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</si>
  <si>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03 2 1020</t>
  </si>
  <si>
    <t>Мероприятия по землеустройству и землепользованию</t>
  </si>
  <si>
    <t>Национальная оборона</t>
  </si>
  <si>
    <t>68 9 5118</t>
  </si>
  <si>
    <t xml:space="preserve">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</si>
  <si>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 xml:space="preserve"> Муниципальная программа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</si>
  <si>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68 9 1022</t>
  </si>
  <si>
    <t>01 1 1024</t>
  </si>
  <si>
    <t>Мероприятия по обеспечению сноса  расселяемых аварийных домов в рамках  непрограммных расходов органов местного самоуправления</t>
  </si>
  <si>
    <t>Мероприятия в области коммунального хозяйства в рамках  непрограммных расходов органов местного самоуправления</t>
  </si>
  <si>
    <t>Подпрограмма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</si>
  <si>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Реализация мероприятий по повышению надежности и энергетической эффективности в системах теплоснабжения в рамках подпрограммы "Энергосбережение и повышение энергетической эффективности на территории МО Новоладожское городское поселение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</si>
  <si>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01 2 1025</t>
  </si>
  <si>
    <t>01 3 1026</t>
  </si>
  <si>
    <t xml:space="preserve">Уличное освещение в рамках  непрограммных расходов органов местного самоуправления </t>
  </si>
  <si>
    <t xml:space="preserve">Осуществление  прочих мероприятий по благоустройству  в рамках непрограммных расходов органов местного самоуправления </t>
  </si>
  <si>
    <t xml:space="preserve"> Муниципальная программа "Благоустройство территории Новоладожского городского поселения"</t>
  </si>
  <si>
    <t>Подпрограмма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</si>
  <si>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02 1 1030</t>
  </si>
  <si>
    <t>Озеленение территории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</si>
  <si>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02 1 1031</t>
  </si>
  <si>
    <t>Организация благоустройства территории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</si>
  <si>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Подпрограмма "Создание и развитие парковой зоны отдыха на территории Новоладожского городского поселения  " муниципальной программы "Благоустройство территории Новоладожского городского поселения"</t>
  </si>
  <si>
    <t>Мероприятия по созданию зоны отдыха жителей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</si>
  <si>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Устройство пешеходных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</si>
  <si>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(приложение 7) </t>
  </si>
  <si>
    <t xml:space="preserve">(приложение 6 )   </t>
  </si>
  <si>
    <t>02 1 1032</t>
  </si>
  <si>
    <t>Подпрограмма "Пожарная безопасность в границах Новоладожского городского поселения" муниципальной программы "Безопасность Новоладожского городского поселения"</t>
  </si>
  <si>
    <t>Муниципальная программа  МО Новоладожского городского поселения "Культура Новоладожского городского поселения"</t>
  </si>
  <si>
    <t>07 1 1037</t>
  </si>
  <si>
    <t>02 2 1035</t>
  </si>
  <si>
    <t>02 2 1036</t>
  </si>
  <si>
    <t>870</t>
  </si>
  <si>
    <t>116</t>
  </si>
  <si>
    <t>01 4 1038</t>
  </si>
  <si>
    <t>Вырубка аварийных и сухостойных деревьев, покос травы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</si>
  <si>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</si>
  <si>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 xml:space="preserve">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t>
  </si>
  <si>
    <t>Субсидии гражданам на приобретение жилья</t>
  </si>
  <si>
    <t>68 9 1039</t>
  </si>
  <si>
    <t xml:space="preserve">Расходы на оказание материальной помощи за счет средств резервного фонда в рамках  непрограммных расходов органов местного самоуправления </t>
  </si>
  <si>
    <t xml:space="preserve">Пособия, компенсации, меры социальной поддержки
по публичным нормативным обязательствам
</t>
  </si>
  <si>
    <t>68 9 1040</t>
  </si>
  <si>
    <t>Ремонт многоквартирных домов городского поселения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</si>
  <si>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Приобретение недвижимого имущества-жилого помещения в муниципальную собственность  в рамках непрограммных расходов органов местного самоуправления</t>
  </si>
  <si>
    <t>Установка  предупреждающих дорожных знаков, «Лежачих полицейских», ограждений, устройство дорожной разметки и освещения пешеходных переходов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</si>
  <si>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местного бюджета)</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</si>
  <si>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2014-2016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</si>
  <si>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68 9 7202</t>
  </si>
  <si>
    <t>Выполнение наказов избирателей</t>
  </si>
  <si>
    <t>68 9 7203</t>
  </si>
  <si>
    <t>Подготовка и проведение мероприятий, посвященных Дню образования ЛО"</t>
  </si>
  <si>
    <t>Мероприятия, направленные на развитие части территории МО Новоладожское городское поселение</t>
  </si>
  <si>
    <t>68 9 7088</t>
  </si>
  <si>
    <t>Создание условий для эффективного выполнения органами местного самоуправления своих полномочий</t>
  </si>
  <si>
    <t>68 9 1041</t>
  </si>
  <si>
    <t>Устройство спортивной площадки</t>
  </si>
  <si>
    <t>414</t>
  </si>
  <si>
    <t>Бюджетные инвестиции в объекты капитального строительства государственной (муниципальной) собственности</t>
  </si>
  <si>
    <t>68 9 6009</t>
  </si>
  <si>
    <t>Подпрограмма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</si>
  <si>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04 3 0000</t>
  </si>
  <si>
    <t>04 3 1021</t>
  </si>
  <si>
    <t>03 1 7014</t>
  </si>
  <si>
    <t>Ремонт автомобильных дорог общего пользования местного значения , в том числе в населенных пунктах</t>
  </si>
  <si>
    <t>01 3 7026</t>
  </si>
  <si>
    <t>Устройство спортивной площадки(ВМР)</t>
  </si>
  <si>
    <t>Обеспечение мероприятий по оказанию поддержки в 2014году гражданам, пострадавшим в результате пожара муниципального жилищного фонда в рамках подпрограммы  "Оказание поддержки в 2014 году гражданам, пострадавшим в результате пожара муниципального жилищного фонда"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</si>
  <si>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Мероприятия по созданию зоны отдыха жителей, устройство пешеходных  дорожек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</si>
  <si>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04 2 5020</t>
  </si>
  <si>
    <t>Реализация подпрограммы "ОЖМС" ФЦП "Жилище" на 2011-2015 годы за счет средств федерального бюджета</t>
  </si>
  <si>
    <t>04 2 7075</t>
  </si>
  <si>
    <t>04 2 7076</t>
  </si>
  <si>
    <t>Реализация подпрограммы "ОЖМС" ФЦП "Жилище" на 2011-2015 годы за счет средств областного бюджета</t>
  </si>
  <si>
    <t>68 9 7037</t>
  </si>
  <si>
    <t>Информатизация и модернизация в сфере культуры</t>
  </si>
  <si>
    <t>68 9 7036</t>
  </si>
  <si>
    <t xml:space="preserve">Обеспечение выплат стимулирующего характера работникам муниципальных учреждений культуры </t>
  </si>
  <si>
    <t>04 3 7080</t>
  </si>
  <si>
    <t>Обеспечение мероприятий по оказанию поддержки в 2014году гражданам, пострадавшим в результате пожара муниципального жилищного фонда за счет средств Ленинградской области</t>
  </si>
  <si>
    <t>68 9 7001</t>
  </si>
  <si>
    <t>68 9 1036</t>
  </si>
  <si>
    <t>Приобретение в лизинг экскаватора-погрузчика за счет средств областного бюджета</t>
  </si>
  <si>
    <t>68 9 7055</t>
  </si>
  <si>
    <t>Приобретение коммунальной техники в рамках непрограмных расходов органов местного самоуправления</t>
  </si>
  <si>
    <t xml:space="preserve">Ремонт асфальтобетонного покрытия тротуаров в рамках непрограммных расходов органов местного самоуправления </t>
  </si>
  <si>
    <t>Жилье для молодежи  в рамках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t>
  </si>
  <si>
    <t>Мероприятия, направленные на безаварийную работу объектов водоснабжения и водоотведения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</si>
  <si>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Проведение мероприятий, направленных на  профилактику терроризма и экстремизма в  рамках подпрограммы "Профилактика терроризма и экстремизма в границах Новоладожского городского поселения "  муниципальной программы "Безопасность Новоладожского городского поселения"</t>
  </si>
  <si>
    <t>Устройство спортивной площадки, расположенной в микрорайоне "А" и устройство детских площадок, расположенных в микрорайонах "А",  "В" и на ул. Северная за счет средств Ленинградской области</t>
  </si>
  <si>
    <t>Мероприятия области жилищно-коммунального хозяйства в рамках  непрограммных расходов органов местного самоуправления</t>
  </si>
  <si>
    <t>Коммунальное хозяйство хозяйство</t>
  </si>
  <si>
    <t>Мероприятия по обеспечению сноса  расселяемых аварийных домов, сараев в рамках  непрограммных расходов органов местного самоуправления</t>
  </si>
  <si>
    <t>68 9 1020</t>
  </si>
  <si>
    <t>Осуществление работ  по  повышению безопасности дорожного движения  и снижению травматизма  в рамках непрограммных расходов органов местного самоуправления</t>
  </si>
  <si>
    <t>Мероприятия по проектным работам для строительства физкультурно-оздоровительного комплекса  в рамках подпрограммы "Развитие спортивной инфраструктуры (объектов)" муниципальной программы "Физическая культура и спорт Новоладожского городского поселения"</t>
  </si>
  <si>
    <t>03 1 1036</t>
  </si>
  <si>
    <t>Иные закупки товаров, работ и услуг для обеспечения государственных (муниципальных) нужд</t>
  </si>
  <si>
    <t xml:space="preserve">Иные закупки товаров, работ и услуг для обеспечения государственных (муниципальных) нужд
</t>
  </si>
  <si>
    <t>Расходы на выплаты персоналу государственных (муниципальных) органов</t>
  </si>
  <si>
    <t>120</t>
  </si>
  <si>
    <t xml:space="preserve">Расходы на выплаты персоналу казенных учреждений
</t>
  </si>
  <si>
    <t xml:space="preserve">Уплата налогов, сборов и иных платежей
</t>
  </si>
  <si>
    <t xml:space="preserve">Бюджетные инвестиции
</t>
  </si>
  <si>
    <t xml:space="preserve">Бюджетные инвестиции </t>
  </si>
  <si>
    <t>110</t>
  </si>
  <si>
    <t>850</t>
  </si>
  <si>
    <t xml:space="preserve">Субсидии бюджетным учреждениям
</t>
  </si>
  <si>
    <t>610</t>
  </si>
  <si>
    <t xml:space="preserve">Социальные выплаты гражданам, кроме публичных нормативных социальных выплат
</t>
  </si>
  <si>
    <t>320</t>
  </si>
  <si>
    <t>240</t>
  </si>
  <si>
    <t>410</t>
  </si>
  <si>
    <t>01 3 1043</t>
  </si>
  <si>
    <t>Замена канализационных труб г.Новая Ладога м-н "В" от д.20 до д.8в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2014-2015гг"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</si>
  <si>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Ремонт асфальтобетонного покрытия тротуаров в рамках подпрограммы  "Совершенствование и развитие автомобильных дорог местного значения Новоладожского городского поселения " муниципальной программы  "Дороги Новоладожского городского поселения"</t>
  </si>
  <si>
    <t xml:space="preserve">(приложение 9) </t>
  </si>
  <si>
    <t xml:space="preserve">Субсидии юридическим лицам (кроме некоммерческих организаций), индивидуальным предпринимателям, физическим лицам
</t>
  </si>
  <si>
    <t>непрогр.</t>
  </si>
  <si>
    <t>прогр</t>
  </si>
  <si>
    <t>0106</t>
  </si>
  <si>
    <t xml:space="preserve">Обеспечение деятельности финансовых, налоговых и таможенных органов и органов финансового (финансово-бюджетного) надзора
</t>
  </si>
  <si>
    <t>Межбюджетные трансферты на обеспечение
функционирования контрольно-счетного органа</t>
  </si>
  <si>
    <t xml:space="preserve">Иные межбюджетные трансферты
</t>
  </si>
  <si>
    <t>Муниципальная программа "Развитие малого и среднего предпринимательства в Новоладожском городском поселении на 2015-2020 годы"</t>
  </si>
  <si>
    <t>Поддержка малого и среднего препринимательства</t>
  </si>
  <si>
    <t>01 3 6002</t>
  </si>
  <si>
    <t>Обслуживание детских и спортивных площадок на территории МО Новоладожское городское поселение</t>
  </si>
  <si>
    <t>68 9 1045</t>
  </si>
  <si>
    <t>Обеспечение деятельности финансовых, налоговых и таможенных органов и органов финансового (финансово-бюджетного) надзора</t>
  </si>
  <si>
    <t>Подпрограмма "Развитие малого и среднего предпринимательства в Новоладожском городском поселении " муниципальной программы "Развитие малого и среднего предпринимательства в Новоладожском городском поселении на 2015-2020 годы"</t>
  </si>
  <si>
    <t>Мероприятия, направленные на безаварийную работу объектов водоснабжения и водоотведения (ВМР)</t>
  </si>
  <si>
    <t>10 0 0000</t>
  </si>
  <si>
    <t>10 1 0000</t>
  </si>
  <si>
    <t>10 1 1047</t>
  </si>
  <si>
    <t xml:space="preserve"> Муниципальная программа "Создание условий для эффективного выполнения органами местного самоуправления МО Новоладожское городское поселение своих полномочий на 2015 год"</t>
  </si>
  <si>
    <t>Реконструкция моста через р. Дубенка в деревне Дубно</t>
  </si>
  <si>
    <t>Подпрограмма "Реализация иннициатив граждан  на части террирории МО Новоладожского городского поселения " муниципальной программы  "Создание условий для эффективного выполнения органами местного самоуправления МО Новоладожское городское поселение своих полномочий на 2015 год"</t>
  </si>
  <si>
    <t>68 9 0017</t>
  </si>
  <si>
    <t xml:space="preserve">Предоставление муниципальным бюджетным учреждениям субсидий  в рамках  непрограммных расходов органов местного самоуправления </t>
  </si>
  <si>
    <t>03 2 0017</t>
  </si>
  <si>
    <t>Предоставление муниципальным бюджетным учреждениям субсидий  в рамках подпрограммы "Повышение безопасности дорожного движения и снижение дорожно-транспортного травматизма в МО Новоладожское городское поселение" муниципальной программы  "Дороги Новоладожского городского поселения"</t>
  </si>
  <si>
    <t>Предоставление муниципальным бюджетным учреждениям субсидий  в рамках  в рамках подпрограммы  "Организация благоустройства  на территории Новоладожского городского поселения " муниципальной программы "Благоустройство территории Новоладожского городского поселения"</t>
  </si>
  <si>
    <t>Оказанием услуг средствами массовой информации органам местного самоуправления МО Новоладожское городское поселение  в рамках непрограммных расходов органов местного самоуправления</t>
  </si>
  <si>
    <t>Субсидии бюджетным учреждениям</t>
  </si>
  <si>
    <t xml:space="preserve">Предоставление муниципальным бюджетным учреждениям субсидий  в рамках  в рамках подпрограммы  "Организация благоустройства  на территории Новоладожского городского поселения " </t>
  </si>
  <si>
    <t>(приложение 1)</t>
  </si>
  <si>
    <t>код бюджетной</t>
  </si>
  <si>
    <t>НАИМЕНОВАНИЕ</t>
  </si>
  <si>
    <t>сумма</t>
  </si>
  <si>
    <t>классификации</t>
  </si>
  <si>
    <t>(тыс.руб.)</t>
  </si>
  <si>
    <t>000 01 02 00 00 00 0000 710</t>
  </si>
  <si>
    <t>Кредиты кредитных организаций в валюте Российской Федерации</t>
  </si>
  <si>
    <t>000 01 02 00 0000 0000 710</t>
  </si>
  <si>
    <t>Получение кредитов от кредитных организаций бюджетами поселений в валюте Российскй Федерации</t>
  </si>
  <si>
    <t>000 01 03 00 00 00 0000 000</t>
  </si>
  <si>
    <t xml:space="preserve">Бюджетные кредиты от других бюджетов бюджетной системы Российской Федерации </t>
  </si>
  <si>
    <t>000 01 03 01 00 05 0000 710</t>
  </si>
  <si>
    <t>Получение кредитов от других бюджетов бюджетной системы Российской Федерации бюджетами  поселений в валюте Российской Федерации</t>
  </si>
  <si>
    <t>000 01 03 01 00 05 0000 810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</si>
  <si>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</si>
  <si>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</si>
  <si>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</si>
  <si>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000 01 06 05 00 00 0000 000</t>
  </si>
  <si>
    <t>Бюджетные кредиты, предоставленные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</si>
  <si>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</si>
  <si>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</si>
  <si>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</si>
  <si>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поселений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</si>
  <si>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</si>
  <si>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бюджетов поселений в валюте Российской Федерации</t>
  </si>
  <si>
    <t>000 01 06 10 00 00 0000 000</t>
  </si>
  <si>
    <t>Операции по управлению остатками средств на единых счетах бюджета</t>
  </si>
  <si>
    <t>000 01 06 10 02 05 0003 550</t>
  </si>
  <si>
    <t>Увеличение финансовых активов в собственности муниципальных районов за счет средств автономных и бюджетных учреждений</t>
  </si>
  <si>
    <t>Всего источников внутреннего финансирования</t>
  </si>
  <si>
    <t xml:space="preserve">  </t>
  </si>
  <si>
    <t>(приложение 2)</t>
  </si>
  <si>
    <t>ИСТОЧНИК ДОХОДОВ</t>
  </si>
  <si>
    <t>тыс.руб.</t>
  </si>
  <si>
    <t xml:space="preserve"> 1 00 00000 00 0000 000</t>
  </si>
  <si>
    <t>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</si>
  <si>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</si>
  <si>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</si>
  <si>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</si>
  <si>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</si>
  <si>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1 01 02010 01 1000 110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</si>
  <si>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</si>
  <si>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1 01 02020 01 1000 110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</si>
  <si>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</si>
  <si>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Ленинградской области)</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</si>
  <si>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(средства местного бюджета)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</si>
  <si>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 средства Ленинградской области)</t>
  </si>
  <si>
    <t>от 18 декабря 2015 года № 63</t>
  </si>
  <si>
    <t>от 18 декабря  2015 года № 63</t>
  </si>
  <si>
    <t xml:space="preserve">от 18 декабря 2015 года № 63 </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</si>
  <si>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</si>
  <si>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</si>
  <si>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</si>
  <si>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1 13 00000 00 0000 000</t>
  </si>
  <si>
    <t xml:space="preserve">ДОХОДЫ ОТ ОКАЗАНИЯ ПЛАТНЫХ УСЛУГ (РАБОТ) И КОМПЕНСАЦИИ ЗАТРАТ ГОСУДАРСТВА
</t>
  </si>
  <si>
    <t>1 13 02995 13 0000 130</t>
  </si>
  <si>
    <t>Прочие доходы от компенсации затрат бюджетов городских поселений</t>
  </si>
  <si>
    <t xml:space="preserve"> 1 14 00000 00 0000 000</t>
  </si>
  <si>
    <t>ДОХОДЫ ОТ ПРОДАЖИ МАТЕРИАЛЬНЫХ И НЕМАТЕРИАЛЬНЫХ АКТИВОВ</t>
  </si>
  <si>
    <t>114 02053 13 0000 410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</si>
  <si>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</si>
  <si>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</si>
  <si>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</si>
  <si>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1 15 00000 00 0000 000</t>
  </si>
  <si>
    <t>АДМИНИСТРАТИВНЫЕ ПЛАТЕЖИ И СБОРЫ</t>
  </si>
  <si>
    <t xml:space="preserve"> 1 15 02050 05 0000 140</t>
  </si>
  <si>
    <t>Платежи, взимаемые органами управления (организациями) муниципальных районов за выполнение определенных функций</t>
  </si>
  <si>
    <t xml:space="preserve">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</si>
  <si>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</si>
  <si>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1 14 06025 13 0000 430</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</si>
  <si>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</si>
  <si>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1 16 00000 00 0000 000</t>
  </si>
  <si>
    <t>ШТРАФЫ, САНКЦИИ, ВОЗМЕЩЕНИЕ УЩЕРБА</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</si>
  <si>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</si>
  <si>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</si>
  <si>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</si>
  <si>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</si>
  <si>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 xml:space="preserve"> 1 17 00000 00 0000 000</t>
  </si>
  <si>
    <t>ПРОЧИЕ НЕНАЛОГОВЫЕ ДОХОДЫ</t>
  </si>
  <si>
    <t xml:space="preserve"> 1 17 05050 13 0000 180</t>
  </si>
  <si>
    <t>Прочие неналоговые доходы бюджетов городских поселений</t>
  </si>
  <si>
    <t>2 00 00 000 00 0000 000</t>
  </si>
  <si>
    <t>БЕЗВОЗМЕЗДНЫЕ ПОСТУПЛЕНИЯ</t>
  </si>
  <si>
    <t xml:space="preserve">ВСЕГО ДОХОДОВ </t>
  </si>
  <si>
    <t>(приложение 3)</t>
  </si>
  <si>
    <t>код бюджетной классификации</t>
  </si>
  <si>
    <t>2 02 00 000 00 0000 151</t>
  </si>
  <si>
    <t>БЕЗВОЗМЕЗДНЫЕ ПОСТУПЛЕНИЯ ОТ ДРУГИХ БЮДЖЕТОВ БЮДЖЕТНОЙ СИСТЕМЫ РОССИЙСКОЙ ФЕДЕРАЦИИ</t>
  </si>
  <si>
    <t xml:space="preserve"> 2 02 03000 00 0000 151</t>
  </si>
  <si>
    <t>ДОТАЦИИ  бюджетам субъектов Российской Федерации и муниципальных образований</t>
  </si>
  <si>
    <t xml:space="preserve"> 2 02 01001 13 0000 151</t>
  </si>
  <si>
    <t>Дотации бюджетам поселений на выравнивание бюджетной обеспеченности</t>
  </si>
  <si>
    <t xml:space="preserve"> 2 02 01003 10 0000 151</t>
  </si>
  <si>
    <t>Дотации бюджетам поселений на поддержку мер по сбалансированности бюджетов</t>
  </si>
  <si>
    <t xml:space="preserve"> - дотация из ОФФП</t>
  </si>
  <si>
    <t xml:space="preserve"> - дотация из РФФП</t>
  </si>
  <si>
    <t>СУБСИДИИ бюджетам субъектов Российской Федерации и муниципальных образований</t>
  </si>
  <si>
    <t>2 02 02088 13 0004 151</t>
  </si>
  <si>
    <t>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поступивших от государственной корпорации Фонд содействия реформированию жилищно-коммунального хозяйства</t>
  </si>
  <si>
    <t>2 02 02089 13 0004 151</t>
  </si>
  <si>
    <t>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t>
  </si>
  <si>
    <t xml:space="preserve">2 02 02216 13 0000 151
</t>
  </si>
  <si>
    <t xml:space="preserve">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</si>
  <si>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 xml:space="preserve">2 02 02077 13 0000 151
</t>
  </si>
  <si>
    <t>2 02 02051 13 0000 151</t>
  </si>
  <si>
    <t>Субсидии на реализацию подпрограммы "ОЖМС" ФЦП "Жилище" на 2011-2015 годы за счет средств федерального бюджета</t>
  </si>
  <si>
    <t xml:space="preserve">2 02 02008 13 0000 151
</t>
  </si>
  <si>
    <t>Субсидии на реализацию подпрограммы "ОЖМС" ФЦП "Жилище" на 2011-2015 годы за счет средств областного бюджета</t>
  </si>
  <si>
    <t>2 02 02999 13 0000 151</t>
  </si>
  <si>
    <t>Субсидии на жилье для молодежи в рамках подпрограммы "Жилье для молодежи " государственной программы Ленинградской области "Обеспечение качественным жильем  граждан на территории Ленинградской области"</t>
  </si>
  <si>
    <t>СУБВЕНЦИИ бюджетам субъектов Российской Федерации и муниципальных образований</t>
  </si>
  <si>
    <t xml:space="preserve"> 2 02 03015 13 0000 151</t>
  </si>
  <si>
    <t>осуществление первичного воинского учета на территориях, где отсутствуют военные комиссариаты</t>
  </si>
  <si>
    <t xml:space="preserve"> 2 02 03024 13 0000 151</t>
  </si>
  <si>
    <t>на выполнение передаваемых полномочий субъектов Российской Федерации, в том числе</t>
  </si>
  <si>
    <t>- в сфере профилактики безнадзорности и правонарушений несовершеннолетних</t>
  </si>
  <si>
    <t>- в сфере административных правоотношений</t>
  </si>
  <si>
    <t xml:space="preserve"> 2 02 04000 00 0000 151</t>
  </si>
  <si>
    <t xml:space="preserve"> ИНЫЕ МЕЖБЮДЖЕТНЫЕ ТРАНСФЕРТЫ</t>
  </si>
  <si>
    <t>2 02 04999 13 0000 151</t>
  </si>
  <si>
    <t>Прочие межбюджетные трансферты</t>
  </si>
  <si>
    <t xml:space="preserve"> -  Ремонт центрального водовода от хоздвора завода "Лаконд" до ветлечебницы ул. Ленинградская</t>
  </si>
  <si>
    <t xml:space="preserve"> -  Обеспечение мероприятий по переселению граждан из жилищного фонда учетом необходимости развития малоэтажного строительства </t>
  </si>
  <si>
    <t>(приложение  4)</t>
  </si>
  <si>
    <t>Код бюджетной классификации РФ</t>
  </si>
  <si>
    <t xml:space="preserve">Наименование главного администратора доходов муниципального образования Новоладожское городское поселение Волховского муниципального района Ленинградской  области </t>
  </si>
  <si>
    <t>администратор доходов</t>
  </si>
  <si>
    <t>код экономической классификации доходов</t>
  </si>
  <si>
    <t xml:space="preserve">Администрация муниципального образования Новоладожское городское поселение Волховского муниципального района Ленинградской  области </t>
  </si>
  <si>
    <t>1 11 03050 13 0000 120</t>
  </si>
  <si>
    <t>Проценты, полученные от предоставления бюджетных кредитов внутри страны за счет средств бюджетов городских поселений</t>
  </si>
  <si>
    <t>1 11 05025 13 0000 120</t>
  </si>
  <si>
    <t>1 11 05026 13 0000 120</t>
  </si>
  <si>
    <t>Доходы, получаемые в виде арендной платы за земельные участки,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</si>
  <si>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1 11 05035 13 0000 120</t>
  </si>
  <si>
    <t>1 11 08050 13 0000 120</t>
  </si>
  <si>
    <t>Средства, получаемые от передачи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</si>
  <si>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1 11 09045 13 0000 120</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</si>
  <si>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</si>
  <si>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</si>
  <si>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1 13 01995 13 0000 130</t>
  </si>
  <si>
    <t>Прочие доходы от оказания платных услуг (работ) получателями средств бюджетов городских поселений</t>
  </si>
  <si>
    <t xml:space="preserve">       1 14 01050 13 0000 410</t>
  </si>
  <si>
    <t>Доходы от продажи квартир, находящихся в собственности городских поселений</t>
  </si>
  <si>
    <t>1 14 02052 13 0000 410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</si>
  <si>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</si>
  <si>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1 14 02052 13 0000 440</t>
  </si>
  <si>
    <t>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</si>
  <si>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1 14 02053 13 0000 410</t>
  </si>
  <si>
    <t>1 14 02053 13 0000 440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</si>
  <si>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</si>
  <si>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1 14 04050 13 0000 420</t>
  </si>
  <si>
    <t>Доходы от продажи нематериальных активов, находящихся в собственности городских поселений</t>
  </si>
  <si>
    <t>1 14 06013 13 0000 430</t>
  </si>
  <si>
    <t>1 14 06025 13 0000 430</t>
  </si>
  <si>
    <t>1 14 06033 13 0000 430</t>
  </si>
  <si>
    <t>Доходы от продажи земельных участков,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</si>
  <si>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1 14 07030 13 0000 410</t>
  </si>
  <si>
    <t>Доходы от продажи недвижимого имущества одновременно с занятыми такими объектами недвижимого имущества земельными участками, которые расположены в границах городских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</si>
  <si>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1 15 02050 13 0000 140</t>
  </si>
  <si>
    <t>Платежи, взимаемые органами местного самоуправления (организациями) городских поселений за выполнение определенных функций</t>
  </si>
  <si>
    <t>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</si>
  <si>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</si>
  <si>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1 16 23050 13 0000 140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</si>
  <si>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</si>
  <si>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1 17 01050 13 0000 180</t>
  </si>
  <si>
    <t>Невыясненные поступления, зачисляемые в бюджеты городских поселений</t>
  </si>
  <si>
    <t>1 17 05050 13 0000 180</t>
  </si>
  <si>
    <t>2 19 05000 13 0000 151</t>
  </si>
  <si>
    <t>Возврат остатков субсидий, субвенций и иных межбюджетных трансфертов, имеющих целевое назначение, прошлых лет из бюджетов городских поселений</t>
  </si>
  <si>
    <t>2 02 01001 13 0000 15</t>
  </si>
  <si>
    <t>Дотации бюджетам городских поселений на выравнивание бюджетной обеспеченности</t>
  </si>
  <si>
    <t>2 02 01003 13 0000 151</t>
  </si>
  <si>
    <t>Дотации бюджетам городских поселений на поддержку мер по обеспечению сбалансированности бюджетов</t>
  </si>
  <si>
    <t>2 02 01999 13 0000 151</t>
  </si>
  <si>
    <t>Прочие дотации бюджетам городских поселений</t>
  </si>
  <si>
    <t>2 02 02008 13 0000 151</t>
  </si>
  <si>
    <t>Субсидии бюджетам городских поселений на обеспечение жильем молодых семей</t>
  </si>
  <si>
    <t>2 02 02009 13 0000 151</t>
  </si>
  <si>
    <t>Субсидии бюджетам городских поселений на государственную поддержку малого и среднего предпринимательства, включая крестьянские (фермерские) хозяйства</t>
  </si>
  <si>
    <t>2 02 02041 13 0000 151</t>
  </si>
  <si>
    <t>Субсидии бюджетам городских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</si>
  <si>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поселений на реализацию федеральных целевых программ</t>
  </si>
  <si>
    <t>2 02 02077 13 0000 151</t>
  </si>
  <si>
    <t>Субсидии бюджетам городских поселений на софинансирование капитальных вложений в объекты муниципальной собственности</t>
  </si>
  <si>
    <t>2 02 02078 13 0000 151</t>
  </si>
  <si>
    <t>Субсидии бюджетам городских поселений на бюджетные инвестиции для модернизации объектов коммунальной инфраструктуры</t>
  </si>
  <si>
    <t>2 02 02080 13 0000 151</t>
  </si>
  <si>
    <t>Субсидии бюджетам городских поселений для обеспечения земельных участков коммунальной инфраструктурой в целях жилищного строительства</t>
  </si>
  <si>
    <t>2 02 02088 13 0000 151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</si>
  <si>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</si>
  <si>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2 02 02088 13 0001 151</t>
  </si>
  <si>
    <t>Субсидии бюджетам городских поселений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</si>
  <si>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2 02 02088 13 0002 151</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</si>
  <si>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</si>
  <si>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</si>
  <si>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2 02 02089 13 0000 151</t>
  </si>
  <si>
    <t>Субсидии бюджетам городских поселений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</si>
  <si>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2 02 02089 13 0001 151</t>
  </si>
  <si>
    <t>Субсидии бюджетам городских поселений на обеспечение мероприятий по капитальному ремонту многоквартирных домов за счет средств бюджетов</t>
  </si>
  <si>
    <t>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</si>
  <si>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</si>
  <si>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</si>
  <si>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2 02 02102 13 0000 151</t>
  </si>
  <si>
    <t>Субсидии бюджетам городских поселений на закупку автотранспортных средств и коммунальной техники</t>
  </si>
  <si>
    <t>2 02 02132 13 0000 151</t>
  </si>
  <si>
    <t>Субсидии бюджетам городских поселений на приобретение оборудования для быстровозводимых физкультурно-оздоровительных комплексов, включая металлоконструкции и металлоизделия</t>
  </si>
  <si>
    <t>2 02 02216 13 0000 151</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</si>
  <si>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</si>
  <si>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Прочие субсидии бюджетам городских поселений</t>
  </si>
  <si>
    <t>2 02 03015 13 0000 151</t>
  </si>
  <si>
    <t>Субвенции бюджетам городских поселений на осуществление первичного воинского учета на территориях, где отсутствуют военные комиссариаты</t>
  </si>
  <si>
    <t>2 02 03024 13 0000 151</t>
  </si>
  <si>
    <t xml:space="preserve">Субвенции бюджетам городских поселений на выполнение передаваемых полномочий субъектов Российской Федерации </t>
  </si>
  <si>
    <t>2 02 04012 13 0000 151</t>
  </si>
  <si>
    <t>Межбюджетные трансферты, передаваемые бюджетам городских поселений для компенсации дополнительных расходов, возникших в результате решений, принятых органами власти другого уровня</t>
  </si>
  <si>
    <t>Прочие межбюджетные трансферты, передаваемые бюджетам городских поселений</t>
  </si>
  <si>
    <t>2 02 09014 13 0000 151</t>
  </si>
  <si>
    <t>Прочие безвозмездные поступления в бюджеты городских поселений от федерального бюджета</t>
  </si>
  <si>
    <t>2 02 09024 13 0000 151</t>
  </si>
  <si>
    <t xml:space="preserve">Прочие безвозмездные поступления в бюджеты городских поселений от бюджетов субъектов Российской Федерации </t>
  </si>
  <si>
    <t>2 02 09054 13 0000 151</t>
  </si>
  <si>
    <t>Прочие безвозмездные поступления в бюджеты городских поселений от бюджетов муниципальных районов</t>
  </si>
  <si>
    <t>(приложение 8)</t>
  </si>
  <si>
    <t>№ п/п</t>
  </si>
  <si>
    <t>Код ГРБС</t>
  </si>
  <si>
    <t>1</t>
  </si>
  <si>
    <t>Администрация муниципального образования Новоладожское городское поселение Волховского муниципального района Ленинградской области</t>
  </si>
  <si>
    <t>(приложение 10)</t>
  </si>
  <si>
    <t>Предельная величина на 01.01.2016 г.</t>
  </si>
  <si>
    <t>Кредиты от кредитных организаций</t>
  </si>
  <si>
    <t>Итого</t>
  </si>
  <si>
    <t>Получение кредитов от кредитных организаций бюджетами поселений в валюте Российской Федерации</t>
  </si>
  <si>
    <t>Погашение  бюджетами поселений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</si>
  <si>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</si>
  <si>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</si>
  <si>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Увеличение прочих остатков денежных средств бюджетов поселений</t>
  </si>
  <si>
    <t>Уменьшение прочих остатков денежных средств бюджетов поселений</t>
  </si>
  <si>
    <t>Наименование КЦСР</t>
  </si>
  <si>
    <t>Наименование получателя</t>
  </si>
  <si>
    <t>Сумма</t>
  </si>
  <si>
    <t xml:space="preserve">Иные межбюджетные трансферты на осуществление полномочий Контрольно-счетного органа Волховского муниципального района
</t>
  </si>
  <si>
    <t>Волховский муниципальный район</t>
  </si>
  <si>
    <t>ИТОГО</t>
  </si>
  <si>
    <t xml:space="preserve"> - На поддержку муниципальных образований Ленинградской области по развитию общественной инфраструктуры муниципального значения в ЛО</t>
  </si>
  <si>
    <t>Субсидии бюджетам поселений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 в рамках подпрограммы "Создание условий для эффективного выполнения органами местного самоуправления своих полномочий на 2014 - 2016 годы" государственной программы Ленинградской области "Устойчивое общественное развитие в Ленинградской области"</t>
  </si>
  <si>
    <t>10 1 7088</t>
  </si>
  <si>
    <t xml:space="preserve"> - осуществление первичного воинского учета на территориях, где отсутствуют военные комиссариаты</t>
  </si>
  <si>
    <t>Субсидии  на мероприятия, направленные безаварийную работу объектов водоснабжения и водотвндения</t>
  </si>
  <si>
    <t>1 05 03010 01 1000 110</t>
  </si>
  <si>
    <t>1 06 06013 13 0000 110</t>
  </si>
  <si>
    <t>1 06 06023 13 0000 110</t>
  </si>
  <si>
    <t>1 06 01030 13 0000 110</t>
  </si>
  <si>
    <t xml:space="preserve"> 1 09 00000 00 0000 000</t>
  </si>
  <si>
    <t>1 09 04000 00 0000 110</t>
  </si>
  <si>
    <t xml:space="preserve">1 09 04053 13 0000 110
</t>
  </si>
  <si>
    <t xml:space="preserve">Земельный налог (по обязательствам, возникшим до 1 января 2006 года), мобилизуемый на территориях городских поселений
</t>
  </si>
  <si>
    <t xml:space="preserve">Налоги на имущество
</t>
  </si>
  <si>
    <t xml:space="preserve">ЗАДОЛЖЕННОСТЬ И ПЕРЕРАСЧЕТЫ ПО ОТМЕНЕННЫМ НАЛОГАМ, СБОРАМ И ИНЫМ ОБЯЗАТЕЛЬНЫМ ПЛАТЕЖАМ
</t>
  </si>
  <si>
    <t>03 1 7013</t>
  </si>
  <si>
    <t>Ремонт дворовых территорий многоквартирных домов</t>
  </si>
  <si>
    <t xml:space="preserve"> -  ремонт теплотрассы  от ТК д.1 по ул. Ленинградская до ТК д. 24 мкр. "В"  и участка теплотрассы (переход под дорогой) по ул. Суворова</t>
  </si>
  <si>
    <t>Субсидии на обеспечение выплат стимулирующего характера работникам муниципальных учреждений культуры</t>
  </si>
  <si>
    <t>68 9 7212</t>
  </si>
  <si>
    <t>01 2 7026</t>
  </si>
  <si>
    <t xml:space="preserve"> - подготовка и проведение мероприятий, посвященных Дню образования ЛО</t>
  </si>
  <si>
    <t>Ремент теплотрассы за счет средств резервного фонда Правительства ЛО</t>
  </si>
  <si>
    <t xml:space="preserve">Социальные выплаты гражданам, кроме публичных нормативных социальных выплат
</t>
  </si>
  <si>
    <t>Администрация Новоладожского городского поселения</t>
  </si>
  <si>
    <t>Подпрограмма "Ремонт жилых помещений, находящихсяв собственности  МО Новоладожское городское поселение в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2014-2015 годы"</t>
  </si>
  <si>
    <t>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</si>
  <si>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 xml:space="preserve"> Муниципальная программа "Комплексное развитие систем жилищно - коммунальной инфраструктуры  на территории МО Новоладожское городское поселение на 2016-2017 годы"</t>
  </si>
  <si>
    <t>Подпрограмма "Энергосбережение и повышение энергетической эффективности на территории МО Новоладожское городское поселение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</si>
  <si>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Подпрограмма "Организация проведения мероприятий по отлову и содержанию безнадзорных животных в 2016-2017гг."   в рамках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</si>
  <si>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организации проведения отлова и содержания безнадзорных животных</t>
  </si>
  <si>
    <t xml:space="preserve"> - промывка ливневой канализации пр. Карла Маркса, ул. Максима горького, от м-на "В" д.15 до ул. Суворова, от ВОС до берега реки Волхов, м-н "В" д.25- д.16- д.26, промывка фекальной канализации м-он "В" д.20- д.16 -д.26- д.8</t>
  </si>
  <si>
    <t>67 0 00 00000</t>
  </si>
  <si>
    <t>67 3 00 00000</t>
  </si>
  <si>
    <t>67 3 01 00150</t>
  </si>
  <si>
    <t>67 2 01 00000</t>
  </si>
  <si>
    <t>67 2 00 00000</t>
  </si>
  <si>
    <t>67 2 01 00140</t>
  </si>
  <si>
    <t>67 3 01 00000</t>
  </si>
  <si>
    <t>67 3 01 00140</t>
  </si>
  <si>
    <t>68 9 01 00000</t>
  </si>
  <si>
    <t>68 9 00 00000</t>
  </si>
  <si>
    <t>68 0 00 00000</t>
  </si>
  <si>
    <t>67 3 01 40040</t>
  </si>
  <si>
    <t>68 9 01 10660</t>
  </si>
  <si>
    <t>68 9 01 00160</t>
  </si>
  <si>
    <t>68 9 01 10070</t>
  </si>
  <si>
    <t>68 9 01 10080</t>
  </si>
  <si>
    <t>68 9 01 10090</t>
  </si>
  <si>
    <t>Основное мероприятие "Организация библиотечного обслуживания населения "</t>
  </si>
  <si>
    <t>06 1 01 00000</t>
  </si>
  <si>
    <t>06 1 00 00000</t>
  </si>
  <si>
    <t>06 0 00 00000</t>
  </si>
  <si>
    <t>06 1 01 00160</t>
  </si>
  <si>
    <t>06 2 00 00000</t>
  </si>
  <si>
    <t>Основное мероприятие "Организации досуга и обеспечения жителей  услугами организаций культуры"</t>
  </si>
  <si>
    <t>06 2 01 00170</t>
  </si>
  <si>
    <t>Основное мероприятие "Культурно-досуговые мероприятия"</t>
  </si>
  <si>
    <t>06 3 01 00000</t>
  </si>
  <si>
    <t>06 3 00 00000</t>
  </si>
  <si>
    <t>06 3 01 10040</t>
  </si>
  <si>
    <t>68 9 01 10460</t>
  </si>
  <si>
    <t>Основное мероприятие"Доплата к пенсиям муниципальных служащих"</t>
  </si>
  <si>
    <t>08 1 01 00000</t>
  </si>
  <si>
    <t>08 1 01 03020</t>
  </si>
  <si>
    <t>04 0 00 00000</t>
  </si>
  <si>
    <t>04 2 01 00000</t>
  </si>
  <si>
    <t>04 2 00 00000</t>
  </si>
  <si>
    <t>Основное мероприятие"«Обеспечение жильем молодых семей и иных категорий граждан, нуждающихся в улучшении жилищных условий"</t>
  </si>
  <si>
    <t>04 2 01 40030</t>
  </si>
  <si>
    <t>08 1 00 00000</t>
  </si>
  <si>
    <t>08 0 00 00000</t>
  </si>
  <si>
    <t>01 5 01 10480</t>
  </si>
  <si>
    <t>Основное мероприятие "Организация проведения мероприятий по отлову и содержанию безнадзорных животных"</t>
  </si>
  <si>
    <t>01 5 01 00000</t>
  </si>
  <si>
    <t>01 5 00 00000</t>
  </si>
  <si>
    <t>68 9 01 10270</t>
  </si>
  <si>
    <t>68 9 01 10280</t>
  </si>
  <si>
    <t>68 9 01 10290</t>
  </si>
  <si>
    <t>Основное мероприятие «Газификация жилищного фонда"</t>
  </si>
  <si>
    <t>Основное мероприятие "Организация благоустройства"</t>
  </si>
  <si>
    <t>02 1 00 00000</t>
  </si>
  <si>
    <t>02 1 01 00000</t>
  </si>
  <si>
    <t>02 1 01 00170</t>
  </si>
  <si>
    <t>02 0  00 00000</t>
  </si>
  <si>
    <t>01 0 00 00000</t>
  </si>
  <si>
    <t>Подпрограмма "Газификация жилищного фонда, расположенного на территории МО Новоладожское городское поселение на 2016-2017 года"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</si>
  <si>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01 4  01 00000</t>
  </si>
  <si>
    <t>01 4 01 10380</t>
  </si>
  <si>
    <t>01 4 00 00000</t>
  </si>
  <si>
    <t>Подпрограмма "Подготовка объектов и систем жизнеобеспечения на территории МО Новоладожское городское поселение к работе в осенне-зимний период на 2016-2017г"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</si>
  <si>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Мероприятия  по подготовке объектов и систем жизнеобеспечения  к работе в осенне-зимний период  в рамках подпрограммы "Подготовка объектов и систем жизнеобеспечения на территории МО Новоладожское городское поселение к работе в осенне-зимний период на 2016-2017гг"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</si>
  <si>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«Подготовка объектов и систем жизнеобеспечения к работе в осенне-зимний период "</t>
  </si>
  <si>
    <t>01 3 01 00000</t>
  </si>
  <si>
    <t>01 3 01 10260</t>
  </si>
  <si>
    <t>01 3 01 60020</t>
  </si>
  <si>
    <t>01 3 00 00000</t>
  </si>
  <si>
    <t>68 9 01 06010</t>
  </si>
  <si>
    <t>68 9 01 10420</t>
  </si>
  <si>
    <t>Основное мероприятие "Переселение граждан из аварийного жилищного фонда"</t>
  </si>
  <si>
    <t>04 1 01 00000</t>
  </si>
  <si>
    <t>04 1 01 10210</t>
  </si>
  <si>
    <t>04 1 00 00000</t>
  </si>
  <si>
    <t>01 1 01 10240</t>
  </si>
  <si>
    <t>Мероприятия по ремонту жилых помещений, находящихсяв собственности МО Новоладожское городское поселение  в рамках подпрограммы "Ремонт многоквартирных домов городского поселения" муниципальной программы "Комплексное развитие систем жилищно - коммунальной инфраструктуры  на территории МО Новоладожское городское поселение на 2016-2017 годы"</t>
  </si>
  <si>
    <t>Основное мероприятие "Ремонт жилых помещений, находящихсяв собственности"</t>
  </si>
  <si>
    <t>01 1 01 00000</t>
  </si>
  <si>
    <t>01 1 00 00000</t>
  </si>
  <si>
    <t>Капитальный ремонт многоквартирных домов городского поселения  в рамках  непрограммных расходов органов местного самоуправления</t>
  </si>
  <si>
    <t>68 9 01 10220</t>
  </si>
  <si>
    <t>68 9 01 10230</t>
  </si>
  <si>
    <t>Основное мероприятие "Развитие малого и среднего предпринимательства"</t>
  </si>
  <si>
    <t>09 1 00 00000</t>
  </si>
  <si>
    <t>09 1 01 00000</t>
  </si>
  <si>
    <t>09 1 01 10440</t>
  </si>
  <si>
    <t>09 0 00 00000</t>
  </si>
  <si>
    <t>68 9 01 10130</t>
  </si>
  <si>
    <t>03 1 01 70140</t>
  </si>
  <si>
    <t>03 1 01 S0140</t>
  </si>
  <si>
    <t>03 1 00 00000</t>
  </si>
  <si>
    <t>03 1 01 00000</t>
  </si>
  <si>
    <t>Основное мероприятие "Повышение безопасности дорожного движения и снижение дорожно-транспортного травматизма"</t>
  </si>
  <si>
    <t>03 2 01 00000</t>
  </si>
  <si>
    <t>03 2 01 10190</t>
  </si>
  <si>
    <t>03 2 00 00000</t>
  </si>
  <si>
    <t>68 9 01 0000</t>
  </si>
  <si>
    <t>68 9 01 51180</t>
  </si>
  <si>
    <t>Основное мероприятие "Профилактика терроризма и экстремизма"</t>
  </si>
  <si>
    <t>05 1 01  00000</t>
  </si>
  <si>
    <t>05 1 01 10120</t>
  </si>
  <si>
    <t>05 1 00 00000</t>
  </si>
  <si>
    <t>05 0 00 00000</t>
  </si>
  <si>
    <t>Основное мероприятие "Пожарная безопасность "</t>
  </si>
  <si>
    <t>05 3 01 10110</t>
  </si>
  <si>
    <t>05 3 01 00000</t>
  </si>
  <si>
    <t>05 3 00 00000</t>
  </si>
  <si>
    <t>Основное мероприятие "Предупреждение и ликвидация последствий чрезвычайных ситуаций"</t>
  </si>
  <si>
    <t>05 2 01 00000</t>
  </si>
  <si>
    <t>05 2 01 10100</t>
  </si>
  <si>
    <t>Основное мероприятие "Обеспечение правопорядка и профилактика правонарушений "</t>
  </si>
  <si>
    <t xml:space="preserve"> 05 4 01 00000</t>
  </si>
  <si>
    <t>05 4 01 71330</t>
  </si>
  <si>
    <t>05 4 01 71340</t>
  </si>
  <si>
    <t>05 4 00 00000</t>
  </si>
  <si>
    <t>Подпрограмма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</si>
  <si>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Предоставление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2016-2017 годах"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t>
  </si>
  <si>
    <t>Реализация мероприятий по обеспечению перевода жилого фонда на природный газ рамках подпрограммы "Газификация жилищного фонда, расположенного на территории МО Новоладожское городское поселение на 2016год" муниципальной программы "Комплексное развитие систем жилищно - коммунальной инфраструктуры  на территории МО Новоладожское городское поселение на 2016 -2017 года"</t>
  </si>
  <si>
    <t>04 3 00 00000</t>
  </si>
  <si>
    <t>04 3 01 00000</t>
  </si>
  <si>
    <t>04 3 01 40030</t>
  </si>
  <si>
    <t>Подпрограмма «Поддержка граждан, нуждающихся в улучшении жилищных условий на основании принципов ипотечного кредитования на территории Новоладожского городского поселения на 2016 год»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</si>
  <si>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Основное мероприятие"Поддержка граждан, нуждающихся в улучшении жилищных условий на основании принципов ипотечного кредитования"</t>
  </si>
  <si>
    <t>Распределение бюджетных ассигнований по разделам и подразделам, целевым статьям (муниципальным программам МО Новоладожского городского поселения и непрограммным направлениям деятельности) и видам расходов классификации расходов бюджета на 2016 год</t>
  </si>
  <si>
    <t>Источники внутреннего финансирования дефицита  бюджета муниципального образования Новоладожское городское поселение Волховского муниципального района Ленинградской области на 2016 год</t>
  </si>
  <si>
    <t>Безвозмездные поступления бюджета муниципального образования Новоладожское городское поселение Волховского муниципального района Ленинградской                                                                                                               на  2016 год</t>
  </si>
  <si>
    <t>Главные администраторы доходов бюджета муниципального образования Новоладожское городское поселение Волховского муниципального района Ленинградской  области на  2016 год</t>
  </si>
  <si>
    <t xml:space="preserve">Распределение бюджетных ассигнований по разделам подразделам на 2016 год
</t>
  </si>
  <si>
    <t>01 5  01 00000</t>
  </si>
  <si>
    <t>03 0 00 00000</t>
  </si>
  <si>
    <t>03 1 01 10200</t>
  </si>
  <si>
    <t>Основное мероприятие "Капитальный ремонт и ремонт автомобильных дорог общего пользования местного значения"</t>
  </si>
  <si>
    <t>Капитальный ремонт и ремонт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</si>
  <si>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</si>
  <si>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Мероприятия, связанные с капитальным ремоном и ремонтом автомобильных дорог общего пользования местного значения</t>
  </si>
  <si>
    <t xml:space="preserve">Оказания поддержки гражданам, нуждающихся в улучшении жилищных условий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</si>
  <si>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</si>
  <si>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Подпрограмма «Обеспечение жильем молодых семей и иных категорий граждан, нуждающихся в улучшении жилищных условий, на территории Новоладожского городского поселения на 2016-2017 годы» муниципальной программы "Обеспечение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t>
  </si>
  <si>
    <t>06 02 01 00000</t>
  </si>
  <si>
    <t xml:space="preserve">Мероприятия в области ритуальных услуг  в рамках непрограммных расходов органов местного самоуправления </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</si>
</sst>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quot;р.&quot;"/>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
    <numFmt numFmtId="181" formatCode="#,##0.0000"/>
    <numFmt numFmtId="182" formatCode="#,##0.0000000"/>
    <numFmt numFmtId="183" formatCode="#,##0.00_р_."/>
    <numFmt numFmtId="184" formatCode="000000"/>
    <numFmt numFmtId="185" formatCode="_-* #,##0.0_р_._-;\-* #,##0.0_р_._-;_-* &quot;-&quot;??_р_._-;_-@_-"/>
    <numFmt numFmtId="186" formatCode="_-* #,##0.0_р_._-;\-* #,##0.0_р_._-;_-* &quot;-&quot;?_р_._-;_-@_-"/>
    <numFmt numFmtId="187" formatCode="?"/>
    <numFmt numFmtId="188" formatCode="_-* #,##0.000_р_._-;\-* #,##0.000_р_._-;_-* &quot;-&quot;??_р_._-;_-@_-"/>
    <numFmt numFmtId="189" formatCode="_-* #,##0.0000_р_._-;\-* #,##0.0000_р_._-;_-* &quot;-&quot;??_р_._-;_-@_-"/>
    <numFmt numFmtId="190" formatCode="_-* #,##0.00000_р_._-;\-* #,##0.00000_р_._-;_-* &quot;-&quot;??_р_._-;_-@_-"/>
    <numFmt numFmtId="191" formatCode="_-* #,##0.000000_р_._-;\-* #,##0.000000_р_._-;_-* &quot;-&quot;??_р_._-;_-@_-"/>
    <numFmt numFmtId="192" formatCode="_-* #,##0.0000000_р_._-;\-* #,##0.0000000_р_._-;_-* &quot;-&quot;??_р_._-;_-@_-"/>
    <numFmt numFmtId="193" formatCode="_-* #,##0.00000000_р_._-;\-* #,##0.00000000_р_._-;_-* &quot;-&quot;??_р_._-;_-@_-"/>
    <numFmt numFmtId="194" formatCode="_-* #,##0.00000_р_._-;\-* #,##0.00000_р_._-;_-* &quot;-&quot;?????_р_._-;_-@_-"/>
    <numFmt numFmtId="195" formatCode="_-* #,##0.0000000_р_._-;\-* #,##0.0000000_р_._-;_-* &quot;-&quot;???????_р_._-;_-@_-"/>
    <numFmt numFmtId="196" formatCode="_-* #,##0.000000000_р_._-;\-* #,##0.000000000_р_._-;_-* &quot;-&quot;??_р_._-;_-@_-"/>
    <numFmt numFmtId="197" formatCode="_-* #,##0.0000000000_р_._-;\-* #,##0.0000000000_р_._-;_-* &quot;-&quot;??_р_._-;_-@_-"/>
    <numFmt numFmtId="198" formatCode="_-* #,##0.00000000000_р_._-;\-* #,##0.00000000000_р_._-;_-* &quot;-&quot;??_р_._-;_-@_-"/>
    <numFmt numFmtId="199" formatCode="_-* #,##0.0000_р_._-;\-* #,##0.0000_р_._-;_-* &quot;-&quot;????_р_._-;_-@_-"/>
    <numFmt numFmtId="200" formatCode="_-* #,##0.0000000000_р_._-;\-* #,##0.0000000000_р_._-;_-* &quot;-&quot;??????????_р_._-;_-@_-"/>
    <numFmt numFmtId="201" formatCode="#,##0.000"/>
    <numFmt numFmtId="202" formatCode="#,##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_-* #,##0_р_._-;\-* #,##0_р_._-;_-* &quot;-&quot;??_р_._-;_-@_-"/>
    <numFmt numFmtId="210" formatCode="_-* #,##0.000000\ _₽_-;\-* #,##0.000000\ _₽_-;_-* &quot;-&quot;??????\ _₽_-;_-@_-"/>
    <numFmt numFmtId="211" formatCode="_-* #,##0.00000\ _₽_-;\-* #,##0.00000\ _₽_-;_-* &quot;-&quot;?????\ _₽_-;_-@_-"/>
  </numFmts>
  <fonts count="63">
    <font>
      <sz val="11"/>
      <color indexed="8"/>
      <name val="Calibri"/>
      <family val="2"/>
    </font>
    <font>
      <sz val="10"/>
      <name val="Arial Cyr"/>
      <family val="0"/>
    </font>
    <font>
      <b/>
      <sz val="11"/>
      <name val="Times New Roman"/>
      <family val="1"/>
    </font>
    <font>
      <b/>
      <sz val="11"/>
      <color indexed="8"/>
      <name val="Times New Roman"/>
      <family val="1"/>
    </font>
    <font>
      <sz val="11"/>
      <name val="Times New Roman"/>
      <family val="1"/>
    </font>
    <font>
      <b/>
      <sz val="12"/>
      <name val="Times New Roman"/>
      <family val="1"/>
    </font>
    <font>
      <b/>
      <sz val="12"/>
      <color indexed="8"/>
      <name val="Times New Roman"/>
      <family val="1"/>
    </font>
    <font>
      <sz val="10"/>
      <color indexed="8"/>
      <name val="Times New Roman"/>
      <family val="1"/>
    </font>
    <font>
      <sz val="8"/>
      <name val="Calibri"/>
      <family val="2"/>
    </font>
    <font>
      <sz val="10"/>
      <name val="Times New Roman"/>
      <family val="1"/>
    </font>
    <font>
      <b/>
      <sz val="14"/>
      <name val="Times New Roman"/>
      <family val="1"/>
    </font>
    <font>
      <b/>
      <sz val="10"/>
      <name val="Times New Roman"/>
      <family val="1"/>
    </font>
    <font>
      <sz val="14"/>
      <name val="Times New Roman"/>
      <family val="1"/>
    </font>
    <font>
      <sz val="10"/>
      <name val="Arial"/>
      <family val="2"/>
    </font>
    <font>
      <b/>
      <sz val="10"/>
      <color indexed="8"/>
      <name val="Times New Roman"/>
      <family val="1"/>
    </font>
    <font>
      <b/>
      <sz val="16"/>
      <name val="Times New Roman"/>
      <family val="1"/>
    </font>
    <font>
      <sz val="10"/>
      <color indexed="8"/>
      <name val="Calibri"/>
      <family val="2"/>
    </font>
    <font>
      <b/>
      <sz val="10"/>
      <color indexed="8"/>
      <name val="Calibri"/>
      <family val="2"/>
    </font>
    <font>
      <sz val="10"/>
      <name val="Calibri"/>
      <family val="2"/>
    </font>
    <font>
      <b/>
      <sz val="10"/>
      <name val="Calibri"/>
      <family val="2"/>
    </font>
    <font>
      <b/>
      <sz val="11"/>
      <color indexed="8"/>
      <name val="Calibri"/>
      <family val="2"/>
    </font>
    <font>
      <i/>
      <sz val="10"/>
      <name val="Times New Roman"/>
      <family val="1"/>
    </font>
    <font>
      <i/>
      <sz val="10"/>
      <color indexed="8"/>
      <name val="Times New Roman"/>
      <family val="1"/>
    </font>
    <font>
      <sz val="8"/>
      <name val="Tahoma"/>
      <family val="2"/>
    </font>
    <font>
      <b/>
      <sz val="8"/>
      <name val="Tahoma"/>
      <family val="2"/>
    </font>
    <font>
      <sz val="9"/>
      <name val="Tahoma"/>
      <family val="2"/>
    </font>
    <font>
      <b/>
      <sz val="9"/>
      <name val="Tahoma"/>
      <family val="2"/>
    </font>
    <font>
      <b/>
      <sz val="10"/>
      <name val="Arial Cyr"/>
      <family val="0"/>
    </font>
    <font>
      <sz val="13"/>
      <name val="Arial Cyr"/>
      <family val="0"/>
    </font>
    <font>
      <b/>
      <sz val="12"/>
      <name val="Arial Cyr"/>
      <family val="0"/>
    </font>
    <font>
      <b/>
      <sz val="14"/>
      <name val="Arial Cyr"/>
      <family val="2"/>
    </font>
    <font>
      <b/>
      <sz val="13"/>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1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1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2"/>
      <color indexed="8"/>
      <name val="Times New Roman"/>
      <family val="1"/>
    </font>
    <font>
      <sz val="10"/>
      <color indexed="10"/>
      <name val="Calibri"/>
      <family val="2"/>
    </font>
    <font>
      <sz val="11"/>
      <name val="Calibri"/>
      <family val="2"/>
    </font>
    <font>
      <sz val="10"/>
      <color indexed="10"/>
      <name val="Times New Roman"/>
      <family val="1"/>
    </font>
    <font>
      <b/>
      <sz val="10"/>
      <color indexed="10"/>
      <name val="Arial Cyr"/>
      <family val="0"/>
    </font>
    <font>
      <sz val="11"/>
      <color indexed="8"/>
      <name val="Times New Roman"/>
      <family val="1"/>
    </font>
    <font>
      <b/>
      <sz val="10"/>
      <color indexed="10"/>
      <name val="Calibri"/>
      <family val="2"/>
    </font>
    <font>
      <sz val="10"/>
      <color indexed="10"/>
      <name val="Arial Cyr"/>
      <family val="0"/>
    </font>
    <font>
      <b/>
      <sz val="13"/>
      <color indexed="8"/>
      <name val="Times New Roman"/>
      <family val="1"/>
    </font>
    <font>
      <b/>
      <i/>
      <sz val="12"/>
      <color indexed="8"/>
      <name val="Times New Roman"/>
      <family val="1"/>
    </font>
    <font>
      <sz val="8"/>
      <color indexed="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border>
    <border>
      <left style="thin"/>
      <right style="thin"/>
      <top style="thin"/>
      <bottom style="thin"/>
    </border>
    <border>
      <left style="medium"/>
      <right style="medium"/>
      <top/>
      <bottom/>
    </border>
    <border>
      <left style="medium"/>
      <right>
        <color indexed="63"/>
      </right>
      <top>
        <color indexed="63"/>
      </top>
      <bottom>
        <color indexed="63"/>
      </bottom>
    </border>
    <border>
      <left>
        <color indexed="63"/>
      </left>
      <right>
        <color indexed="63"/>
      </right>
      <top style="thin"/>
      <bottom style="thin"/>
    </border>
    <border>
      <left style="medium"/>
      <right style="medium"/>
      <top style="medium"/>
      <bottom/>
    </border>
    <border>
      <left/>
      <right/>
      <top style="medium"/>
      <bottom/>
    </border>
    <border>
      <left>
        <color indexed="63"/>
      </left>
      <right style="thin"/>
      <top style="thin"/>
      <bottom style="thin"/>
    </border>
    <border>
      <left style="thin"/>
      <right>
        <color indexed="63"/>
      </right>
      <top style="thin"/>
      <bottom style="thin"/>
    </border>
    <border>
      <left style="medium"/>
      <right>
        <color indexed="63"/>
      </right>
      <top style="thin"/>
      <bottom style="thin"/>
    </border>
    <border>
      <left style="medium"/>
      <right style="medium"/>
      <top style="thin"/>
      <bottom style="thin"/>
    </border>
    <border>
      <left style="medium"/>
      <right style="medium"/>
      <top/>
      <bottom style="thin"/>
    </border>
    <border>
      <left style="medium"/>
      <right>
        <color indexed="63"/>
      </right>
      <top>
        <color indexed="63"/>
      </top>
      <bottom style="thin"/>
    </border>
    <border>
      <left/>
      <right/>
      <top/>
      <bottom style="thin"/>
    </border>
    <border>
      <left style="medium"/>
      <right>
        <color indexed="63"/>
      </right>
      <top style="medium"/>
      <bottom style="medium"/>
    </border>
    <border>
      <left style="medium"/>
      <right style="medium"/>
      <top style="medium"/>
      <bottom style="medium"/>
    </border>
    <border>
      <left/>
      <right/>
      <top style="medium"/>
      <bottom style="medium"/>
    </border>
    <border>
      <left style="thin"/>
      <right>
        <color indexed="63"/>
      </right>
      <top style="thin"/>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medium"/>
      <top/>
      <bottom style="medium"/>
    </border>
    <border>
      <left style="medium"/>
      <right style="medium"/>
      <top style="thin"/>
      <bottom>
        <color indexed="63"/>
      </bottom>
    </border>
    <border>
      <left style="medium"/>
      <right style="medium"/>
      <top style="thin"/>
      <bottom style="medium"/>
    </border>
    <border>
      <left style="medium"/>
      <right>
        <color indexed="63"/>
      </right>
      <top style="thin"/>
      <bottom>
        <color indexed="63"/>
      </bottom>
    </border>
    <border>
      <left style="medium"/>
      <right>
        <color indexed="63"/>
      </right>
      <top style="medium"/>
      <bottom/>
    </border>
    <border>
      <left>
        <color indexed="63"/>
      </left>
      <right>
        <color indexed="63"/>
      </right>
      <top style="thin"/>
      <bottom style="medium"/>
    </border>
    <border>
      <left style="thin"/>
      <right style="thin"/>
      <top>
        <color indexed="63"/>
      </top>
      <bottom style="thin"/>
    </border>
    <border>
      <left style="medium"/>
      <right>
        <color indexed="63"/>
      </right>
      <top/>
      <bottom style="mediu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style="medium"/>
      <bottom style="medium"/>
    </border>
    <border>
      <left style="medium"/>
      <right>
        <color indexed="63"/>
      </right>
      <top style="thin"/>
      <bottom style="medium"/>
    </border>
    <border>
      <left>
        <color indexed="63"/>
      </left>
      <right style="thin"/>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7" borderId="1" applyNumberFormat="0" applyAlignment="0" applyProtection="0"/>
    <xf numFmtId="0" fontId="35" fillId="20" borderId="2" applyNumberFormat="0" applyAlignment="0" applyProtection="0"/>
    <xf numFmtId="0" fontId="36" fillId="20"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0" fillId="0" borderId="6" applyNumberFormat="0" applyFill="0" applyAlignment="0" applyProtection="0"/>
    <xf numFmtId="0" fontId="41" fillId="21" borderId="7" applyNumberFormat="0" applyAlignment="0" applyProtection="0"/>
    <xf numFmtId="0" fontId="42" fillId="0" borderId="0" applyNumberFormat="0" applyFill="0" applyBorder="0" applyAlignment="0" applyProtection="0"/>
    <xf numFmtId="0" fontId="43" fillId="22" borderId="0" applyNumberFormat="0" applyBorder="0" applyAlignment="0" applyProtection="0"/>
    <xf numFmtId="0" fontId="1" fillId="0" borderId="0">
      <alignment/>
      <protection/>
    </xf>
    <xf numFmtId="0" fontId="13" fillId="0" borderId="0">
      <alignment/>
      <protection/>
    </xf>
    <xf numFmtId="0" fontId="13" fillId="0" borderId="0">
      <alignment/>
      <protection/>
    </xf>
    <xf numFmtId="0" fontId="44" fillId="0" borderId="0" applyNumberFormat="0" applyFill="0" applyBorder="0" applyAlignment="0" applyProtection="0"/>
    <xf numFmtId="0" fontId="45"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49" fillId="4" borderId="0" applyNumberFormat="0" applyBorder="0" applyAlignment="0" applyProtection="0"/>
  </cellStyleXfs>
  <cellXfs count="575">
    <xf numFmtId="0" fontId="0" fillId="0" borderId="0" xfId="0" applyAlignment="1">
      <alignment/>
    </xf>
    <xf numFmtId="49" fontId="7" fillId="0" borderId="10" xfId="53" applyNumberFormat="1" applyFont="1" applyFill="1" applyBorder="1" applyAlignment="1">
      <alignment horizontal="center" vertical="center" wrapText="1"/>
      <protection/>
    </xf>
    <xf numFmtId="0" fontId="9" fillId="0" borderId="0" xfId="53" applyFont="1" applyFill="1" applyAlignment="1">
      <alignment vertical="center"/>
      <protection/>
    </xf>
    <xf numFmtId="0" fontId="9" fillId="0" borderId="11" xfId="0" applyFont="1" applyFill="1" applyBorder="1" applyAlignment="1">
      <alignment horizontal="left" vertical="center" wrapText="1"/>
    </xf>
    <xf numFmtId="0" fontId="9" fillId="0" borderId="0" xfId="53" applyFont="1" applyAlignment="1">
      <alignment vertical="center"/>
      <protection/>
    </xf>
    <xf numFmtId="0" fontId="10" fillId="0" borderId="0" xfId="53" applyFont="1" applyAlignment="1">
      <alignment vertical="center"/>
      <protection/>
    </xf>
    <xf numFmtId="0" fontId="12" fillId="0" borderId="0" xfId="53" applyFont="1" applyAlignment="1">
      <alignment horizontal="center" vertical="center"/>
      <protection/>
    </xf>
    <xf numFmtId="49" fontId="9" fillId="0" borderId="12" xfId="53" applyNumberFormat="1" applyFont="1" applyBorder="1" applyAlignment="1">
      <alignment horizontal="center" vertical="center"/>
      <protection/>
    </xf>
    <xf numFmtId="49" fontId="4" fillId="0" borderId="0" xfId="53" applyNumberFormat="1" applyFont="1" applyBorder="1" applyAlignment="1">
      <alignment horizontal="center" vertical="center"/>
      <protection/>
    </xf>
    <xf numFmtId="0" fontId="4" fillId="0" borderId="13" xfId="53" applyFont="1" applyBorder="1" applyAlignment="1">
      <alignment horizontal="left" vertical="center"/>
      <protection/>
    </xf>
    <xf numFmtId="0" fontId="4" fillId="0" borderId="13" xfId="53" applyFont="1" applyBorder="1" applyAlignment="1">
      <alignment vertical="center" wrapText="1"/>
      <protection/>
    </xf>
    <xf numFmtId="0" fontId="4" fillId="0" borderId="13" xfId="53" applyFont="1" applyBorder="1" applyAlignment="1">
      <alignment vertical="center"/>
      <protection/>
    </xf>
    <xf numFmtId="0" fontId="4" fillId="0" borderId="12" xfId="53" applyFont="1" applyBorder="1" applyAlignment="1">
      <alignment vertical="center"/>
      <protection/>
    </xf>
    <xf numFmtId="49" fontId="4" fillId="0" borderId="12" xfId="53" applyNumberFormat="1" applyFont="1" applyBorder="1" applyAlignment="1">
      <alignment horizontal="center" vertical="center"/>
      <protection/>
    </xf>
    <xf numFmtId="49" fontId="4" fillId="0" borderId="14" xfId="53" applyNumberFormat="1" applyFont="1" applyBorder="1" applyAlignment="1">
      <alignment horizontal="center" vertical="center"/>
      <protection/>
    </xf>
    <xf numFmtId="49" fontId="9" fillId="0" borderId="0" xfId="53" applyNumberFormat="1" applyFont="1" applyAlignment="1">
      <alignment vertical="center"/>
      <protection/>
    </xf>
    <xf numFmtId="0" fontId="2" fillId="0" borderId="15" xfId="53" applyFont="1" applyBorder="1" applyAlignment="1">
      <alignment horizontal="center" vertical="center"/>
      <protection/>
    </xf>
    <xf numFmtId="0" fontId="2" fillId="0" borderId="16" xfId="53" applyFont="1" applyBorder="1" applyAlignment="1">
      <alignment horizontal="center" vertical="center" wrapText="1"/>
      <protection/>
    </xf>
    <xf numFmtId="0" fontId="16" fillId="0" borderId="0" xfId="0" applyFont="1" applyFill="1" applyAlignment="1">
      <alignment/>
    </xf>
    <xf numFmtId="0" fontId="16" fillId="0" borderId="0" xfId="0" applyFont="1" applyFill="1" applyAlignment="1">
      <alignment horizontal="center" vertical="center"/>
    </xf>
    <xf numFmtId="49" fontId="11" fillId="0" borderId="11" xfId="0" applyNumberFormat="1" applyFont="1" applyFill="1" applyBorder="1" applyAlignment="1">
      <alignment horizontal="center" vertical="center" wrapText="1"/>
    </xf>
    <xf numFmtId="49" fontId="14" fillId="0" borderId="10" xfId="53" applyNumberFormat="1" applyFont="1" applyFill="1" applyBorder="1" applyAlignment="1">
      <alignment horizontal="center" vertical="center" wrapText="1"/>
      <protection/>
    </xf>
    <xf numFmtId="0" fontId="16" fillId="0" borderId="0" xfId="0" applyFont="1" applyFill="1" applyAlignment="1">
      <alignment vertical="center"/>
    </xf>
    <xf numFmtId="49" fontId="11" fillId="0" borderId="11" xfId="0" applyNumberFormat="1" applyFont="1" applyFill="1" applyBorder="1" applyAlignment="1">
      <alignment horizontal="left" vertical="center" wrapText="1"/>
    </xf>
    <xf numFmtId="0" fontId="16" fillId="0" borderId="0" xfId="0" applyFont="1" applyFill="1" applyAlignment="1">
      <alignment vertical="center"/>
    </xf>
    <xf numFmtId="173" fontId="11" fillId="0" borderId="11" xfId="0" applyNumberFormat="1" applyFont="1" applyFill="1" applyBorder="1" applyAlignment="1">
      <alignment horizontal="left" vertical="top" wrapText="1"/>
    </xf>
    <xf numFmtId="0" fontId="17" fillId="0" borderId="0" xfId="0" applyFont="1" applyFill="1" applyAlignment="1">
      <alignment horizontal="left"/>
    </xf>
    <xf numFmtId="2" fontId="9" fillId="0" borderId="11" xfId="0" applyNumberFormat="1" applyFont="1" applyFill="1" applyBorder="1" applyAlignment="1">
      <alignment horizontal="left" vertical="top" wrapText="1"/>
    </xf>
    <xf numFmtId="49" fontId="9" fillId="0" borderId="11" xfId="0" applyNumberFormat="1" applyFont="1" applyFill="1" applyBorder="1" applyAlignment="1">
      <alignment horizontal="center" vertical="center" wrapText="1"/>
    </xf>
    <xf numFmtId="0" fontId="16" fillId="0" borderId="0" xfId="0" applyFont="1" applyFill="1" applyAlignment="1">
      <alignment horizontal="left"/>
    </xf>
    <xf numFmtId="11" fontId="9" fillId="0" borderId="11" xfId="0" applyNumberFormat="1" applyFont="1" applyFill="1" applyBorder="1" applyAlignment="1">
      <alignment horizontal="left" vertical="top" wrapText="1"/>
    </xf>
    <xf numFmtId="173" fontId="9" fillId="0" borderId="11" xfId="0" applyNumberFormat="1" applyFont="1" applyFill="1" applyBorder="1" applyAlignment="1">
      <alignment horizontal="left" vertical="top" wrapText="1"/>
    </xf>
    <xf numFmtId="0" fontId="18" fillId="0" borderId="0" xfId="0" applyFont="1" applyFill="1" applyAlignment="1">
      <alignment horizontal="left"/>
    </xf>
    <xf numFmtId="0" fontId="7" fillId="0" borderId="11" xfId="0" applyFont="1" applyFill="1" applyBorder="1" applyAlignment="1">
      <alignment horizontal="left" wrapText="1"/>
    </xf>
    <xf numFmtId="0" fontId="9" fillId="0" borderId="11" xfId="0" applyFont="1" applyFill="1" applyBorder="1" applyAlignment="1">
      <alignment horizontal="left" wrapText="1"/>
    </xf>
    <xf numFmtId="0" fontId="18" fillId="0" borderId="0" xfId="0" applyFont="1" applyFill="1" applyAlignment="1">
      <alignment/>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14" fillId="0" borderId="11" xfId="0"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9" fillId="0" borderId="17" xfId="0" applyFont="1" applyFill="1" applyBorder="1" applyAlignment="1">
      <alignment horizontal="left" vertical="center" wrapText="1"/>
    </xf>
    <xf numFmtId="49" fontId="7" fillId="0" borderId="18" xfId="0" applyNumberFormat="1" applyFont="1" applyFill="1" applyBorder="1" applyAlignment="1">
      <alignment horizontal="center" vertical="center"/>
    </xf>
    <xf numFmtId="0" fontId="9" fillId="0" borderId="11" xfId="0" applyFont="1" applyFill="1" applyBorder="1" applyAlignment="1">
      <alignment horizontal="center" vertical="center"/>
    </xf>
    <xf numFmtId="49" fontId="9" fillId="0" borderId="18" xfId="0" applyNumberFormat="1" applyFont="1" applyFill="1" applyBorder="1" applyAlignment="1">
      <alignment horizontal="center" vertical="center"/>
    </xf>
    <xf numFmtId="49" fontId="9" fillId="0" borderId="11" xfId="0" applyNumberFormat="1" applyFont="1" applyFill="1" applyBorder="1" applyAlignment="1">
      <alignment horizontal="left" vertical="center" wrapText="1"/>
    </xf>
    <xf numFmtId="0" fontId="14" fillId="0" borderId="11" xfId="0" applyFont="1" applyFill="1" applyBorder="1" applyAlignment="1">
      <alignment vertical="center" wrapText="1"/>
    </xf>
    <xf numFmtId="49" fontId="11" fillId="0" borderId="18"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0" fontId="17" fillId="0" borderId="11" xfId="0" applyFont="1" applyFill="1" applyBorder="1" applyAlignment="1">
      <alignment horizontal="center" vertical="center"/>
    </xf>
    <xf numFmtId="49" fontId="14" fillId="0" borderId="18" xfId="0" applyNumberFormat="1" applyFont="1" applyFill="1" applyBorder="1" applyAlignment="1">
      <alignment horizontal="center" vertical="center"/>
    </xf>
    <xf numFmtId="0" fontId="7" fillId="0" borderId="11" xfId="0" applyFont="1" applyFill="1" applyBorder="1" applyAlignment="1">
      <alignment vertical="center" wrapText="1"/>
    </xf>
    <xf numFmtId="0" fontId="14" fillId="0" borderId="11" xfId="0" applyFont="1" applyFill="1" applyBorder="1" applyAlignment="1">
      <alignment vertical="center"/>
    </xf>
    <xf numFmtId="0" fontId="7" fillId="0" borderId="11" xfId="0" applyFont="1" applyFill="1" applyBorder="1" applyAlignment="1">
      <alignment vertical="center"/>
    </xf>
    <xf numFmtId="0" fontId="16" fillId="0" borderId="11" xfId="0" applyFont="1" applyFill="1" applyBorder="1" applyAlignment="1">
      <alignment vertical="center"/>
    </xf>
    <xf numFmtId="0" fontId="17" fillId="0" borderId="11" xfId="0" applyFont="1" applyFill="1" applyBorder="1" applyAlignment="1">
      <alignment vertical="center"/>
    </xf>
    <xf numFmtId="49" fontId="14" fillId="0" borderId="11" xfId="0" applyNumberFormat="1" applyFont="1" applyFill="1" applyBorder="1" applyAlignment="1">
      <alignment horizontal="center" vertical="center"/>
    </xf>
    <xf numFmtId="0" fontId="18" fillId="0" borderId="0" xfId="0" applyFont="1" applyFill="1" applyAlignment="1">
      <alignment/>
    </xf>
    <xf numFmtId="0" fontId="17" fillId="0" borderId="0" xfId="0" applyFont="1" applyFill="1" applyAlignment="1">
      <alignment/>
    </xf>
    <xf numFmtId="0" fontId="11" fillId="0" borderId="11" xfId="0" applyFont="1" applyFill="1" applyBorder="1" applyAlignment="1">
      <alignment horizontal="center" vertical="center" wrapText="1"/>
    </xf>
    <xf numFmtId="49" fontId="11" fillId="0" borderId="10" xfId="53" applyNumberFormat="1" applyFont="1" applyFill="1" applyBorder="1" applyAlignment="1">
      <alignment horizontal="center" vertical="center" wrapText="1"/>
      <protection/>
    </xf>
    <xf numFmtId="0" fontId="16" fillId="0" borderId="0" xfId="0" applyFont="1" applyFill="1" applyAlignment="1">
      <alignment horizontal="left"/>
    </xf>
    <xf numFmtId="0" fontId="17" fillId="0" borderId="0" xfId="0" applyFont="1" applyFill="1" applyAlignment="1">
      <alignment horizontal="left"/>
    </xf>
    <xf numFmtId="0" fontId="16" fillId="0" borderId="0" xfId="0" applyFont="1" applyFill="1" applyAlignment="1">
      <alignment vertical="center"/>
    </xf>
    <xf numFmtId="49" fontId="11"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xf>
    <xf numFmtId="0" fontId="4" fillId="0" borderId="19" xfId="53" applyFont="1" applyBorder="1" applyAlignment="1">
      <alignment horizontal="left" vertical="center"/>
      <protection/>
    </xf>
    <xf numFmtId="49" fontId="4" fillId="0" borderId="20" xfId="53" applyNumberFormat="1" applyFont="1" applyBorder="1" applyAlignment="1">
      <alignment horizontal="center" vertical="center"/>
      <protection/>
    </xf>
    <xf numFmtId="49" fontId="4" fillId="0" borderId="21" xfId="53" applyNumberFormat="1" applyFont="1" applyBorder="1" applyAlignment="1">
      <alignment horizontal="center" vertical="center"/>
      <protection/>
    </xf>
    <xf numFmtId="0" fontId="4" fillId="0" borderId="22" xfId="53" applyFont="1" applyBorder="1" applyAlignment="1">
      <alignment vertical="center"/>
      <protection/>
    </xf>
    <xf numFmtId="0" fontId="4" fillId="0" borderId="22" xfId="53" applyFont="1" applyBorder="1" applyAlignment="1">
      <alignment vertical="center" wrapText="1"/>
      <protection/>
    </xf>
    <xf numFmtId="0" fontId="4" fillId="0" borderId="21" xfId="53" applyFont="1" applyBorder="1" applyAlignment="1">
      <alignment vertical="center"/>
      <protection/>
    </xf>
    <xf numFmtId="0" fontId="4" fillId="0" borderId="22" xfId="53" applyFont="1" applyBorder="1" applyAlignment="1">
      <alignment horizontal="left" vertical="center"/>
      <protection/>
    </xf>
    <xf numFmtId="49" fontId="9" fillId="0" borderId="21" xfId="53" applyNumberFormat="1" applyFont="1" applyBorder="1" applyAlignment="1">
      <alignment horizontal="center" vertical="center"/>
      <protection/>
    </xf>
    <xf numFmtId="49" fontId="4" fillId="0" borderId="22" xfId="53" applyNumberFormat="1" applyFont="1" applyBorder="1" applyAlignment="1">
      <alignment horizontal="center" vertical="center"/>
      <protection/>
    </xf>
    <xf numFmtId="49" fontId="11" fillId="0" borderId="21" xfId="53" applyNumberFormat="1" applyFont="1" applyBorder="1" applyAlignment="1">
      <alignment horizontal="center" vertical="center"/>
      <protection/>
    </xf>
    <xf numFmtId="49" fontId="4" fillId="0" borderId="23" xfId="53" applyNumberFormat="1" applyFont="1" applyBorder="1" applyAlignment="1">
      <alignment horizontal="center" vertical="center"/>
      <protection/>
    </xf>
    <xf numFmtId="0" fontId="4" fillId="0" borderId="22" xfId="53" applyFont="1" applyBorder="1" applyAlignment="1">
      <alignment horizontal="left" vertical="center" wrapText="1"/>
      <protection/>
    </xf>
    <xf numFmtId="0" fontId="5" fillId="0" borderId="24" xfId="53" applyFont="1" applyBorder="1" applyAlignment="1">
      <alignment horizontal="left" vertical="center"/>
      <protection/>
    </xf>
    <xf numFmtId="49" fontId="5" fillId="0" borderId="25" xfId="53" applyNumberFormat="1" applyFont="1" applyBorder="1" applyAlignment="1">
      <alignment horizontal="center" vertical="center"/>
      <protection/>
    </xf>
    <xf numFmtId="49" fontId="5" fillId="0" borderId="26" xfId="53" applyNumberFormat="1" applyFont="1" applyBorder="1" applyAlignment="1">
      <alignment horizontal="center" vertical="center"/>
      <protection/>
    </xf>
    <xf numFmtId="0" fontId="5" fillId="0" borderId="24" xfId="53" applyFont="1" applyBorder="1" applyAlignment="1">
      <alignment vertical="center" wrapText="1"/>
      <protection/>
    </xf>
    <xf numFmtId="0" fontId="5" fillId="0" borderId="24" xfId="53" applyFont="1" applyBorder="1" applyAlignment="1">
      <alignment vertical="center"/>
      <protection/>
    </xf>
    <xf numFmtId="49" fontId="4" fillId="0" borderId="26" xfId="53" applyNumberFormat="1" applyFont="1" applyBorder="1" applyAlignment="1">
      <alignment horizontal="center" vertical="center"/>
      <protection/>
    </xf>
    <xf numFmtId="0" fontId="9" fillId="0" borderId="11" xfId="0" applyFont="1" applyFill="1" applyBorder="1" applyAlignment="1">
      <alignment vertical="center" wrapText="1"/>
    </xf>
    <xf numFmtId="49" fontId="2" fillId="0" borderId="11" xfId="0" applyNumberFormat="1" applyFont="1" applyFill="1" applyBorder="1" applyAlignment="1">
      <alignment horizontal="left" vertical="center" wrapText="1"/>
    </xf>
    <xf numFmtId="49" fontId="3" fillId="0" borderId="10" xfId="53" applyNumberFormat="1" applyFont="1" applyFill="1" applyBorder="1" applyAlignment="1">
      <alignment horizontal="center" vertical="center" wrapText="1"/>
      <protection/>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0" fillId="0" borderId="0" xfId="0" applyFont="1" applyFill="1" applyAlignment="1">
      <alignment horizontal="left"/>
    </xf>
    <xf numFmtId="49" fontId="3"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top" wrapText="1"/>
    </xf>
    <xf numFmtId="49" fontId="2" fillId="0" borderId="18" xfId="0" applyNumberFormat="1" applyFont="1" applyFill="1" applyBorder="1" applyAlignment="1">
      <alignment horizontal="center" vertical="center"/>
    </xf>
    <xf numFmtId="0" fontId="3" fillId="0" borderId="11" xfId="0" applyFont="1" applyFill="1" applyBorder="1" applyAlignment="1">
      <alignment vertical="center" wrapText="1"/>
    </xf>
    <xf numFmtId="49" fontId="3"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0" fillId="0" borderId="0" xfId="0" applyFont="1" applyFill="1" applyAlignment="1">
      <alignment/>
    </xf>
    <xf numFmtId="0" fontId="2" fillId="0" borderId="19" xfId="53" applyFont="1" applyFill="1" applyBorder="1" applyAlignment="1">
      <alignment vertical="center"/>
      <protection/>
    </xf>
    <xf numFmtId="0" fontId="0" fillId="0" borderId="0" xfId="0" applyFont="1" applyFill="1" applyAlignment="1">
      <alignment horizontal="left"/>
    </xf>
    <xf numFmtId="0" fontId="0" fillId="0" borderId="0" xfId="0" applyFont="1" applyFill="1" applyAlignment="1">
      <alignment/>
    </xf>
    <xf numFmtId="0" fontId="50" fillId="0" borderId="0" xfId="0" applyFont="1" applyFill="1" applyAlignment="1">
      <alignment/>
    </xf>
    <xf numFmtId="0" fontId="17" fillId="0" borderId="0" xfId="0" applyFont="1" applyFill="1" applyAlignment="1">
      <alignment vertical="center"/>
    </xf>
    <xf numFmtId="0" fontId="20" fillId="0" borderId="0" xfId="0" applyFont="1" applyFill="1" applyAlignment="1">
      <alignment horizontal="left"/>
    </xf>
    <xf numFmtId="49" fontId="3" fillId="0" borderId="10" xfId="53" applyNumberFormat="1" applyFont="1" applyFill="1" applyBorder="1" applyAlignment="1">
      <alignment horizontal="left" vertical="center" wrapText="1"/>
      <protection/>
    </xf>
    <xf numFmtId="0" fontId="2" fillId="0" borderId="11" xfId="0" applyFont="1" applyFill="1" applyBorder="1" applyAlignment="1">
      <alignment horizontal="left" wrapText="1"/>
    </xf>
    <xf numFmtId="11" fontId="11" fillId="0" borderId="11"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0" fillId="0" borderId="0" xfId="0" applyFont="1" applyFill="1" applyAlignment="1">
      <alignment horizontal="center" vertical="center"/>
    </xf>
    <xf numFmtId="0" fontId="51" fillId="0" borderId="0" xfId="0" applyFont="1" applyFill="1" applyAlignment="1">
      <alignment wrapText="1"/>
    </xf>
    <xf numFmtId="43" fontId="16" fillId="0" borderId="0" xfId="0" applyNumberFormat="1" applyFont="1" applyFill="1" applyAlignment="1">
      <alignment/>
    </xf>
    <xf numFmtId="0" fontId="9" fillId="0" borderId="0" xfId="53" applyFont="1" applyFill="1" applyBorder="1" applyAlignment="1">
      <alignment vertical="center" wrapText="1"/>
      <protection/>
    </xf>
    <xf numFmtId="4" fontId="9" fillId="0" borderId="0" xfId="53" applyNumberFormat="1" applyFont="1" applyAlignment="1">
      <alignment horizontal="right" vertical="center"/>
      <protection/>
    </xf>
    <xf numFmtId="0" fontId="4" fillId="0" borderId="11" xfId="0" applyFont="1" applyFill="1" applyBorder="1" applyAlignment="1">
      <alignment horizontal="center" vertical="center"/>
    </xf>
    <xf numFmtId="0" fontId="9" fillId="0" borderId="10" xfId="0" applyFont="1" applyFill="1" applyBorder="1" applyAlignment="1">
      <alignment horizontal="center" vertical="center"/>
    </xf>
    <xf numFmtId="49" fontId="7" fillId="0" borderId="27" xfId="53" applyNumberFormat="1" applyFont="1" applyFill="1" applyBorder="1" applyAlignment="1">
      <alignment horizontal="center" vertical="center" wrapText="1"/>
      <protection/>
    </xf>
    <xf numFmtId="49" fontId="11" fillId="0" borderId="27" xfId="0" applyNumberFormat="1" applyFont="1" applyFill="1" applyBorder="1" applyAlignment="1">
      <alignment horizontal="center" vertical="center" wrapText="1"/>
    </xf>
    <xf numFmtId="49" fontId="14" fillId="0" borderId="27" xfId="53" applyNumberFormat="1" applyFont="1" applyFill="1" applyBorder="1" applyAlignment="1">
      <alignment horizontal="center" vertical="center" wrapText="1"/>
      <protection/>
    </xf>
    <xf numFmtId="0" fontId="19" fillId="0" borderId="0" xfId="0" applyFont="1" applyFill="1" applyAlignment="1">
      <alignment/>
    </xf>
    <xf numFmtId="0" fontId="4" fillId="0" borderId="28" xfId="53" applyFont="1" applyBorder="1" applyAlignment="1">
      <alignment horizontal="left" vertical="center"/>
      <protection/>
    </xf>
    <xf numFmtId="49" fontId="5" fillId="0" borderId="29" xfId="53" applyNumberFormat="1" applyFont="1" applyBorder="1" applyAlignment="1">
      <alignment horizontal="center" vertical="center"/>
      <protection/>
    </xf>
    <xf numFmtId="49" fontId="4" fillId="0" borderId="30" xfId="53" applyNumberFormat="1" applyFont="1" applyBorder="1" applyAlignment="1">
      <alignment horizontal="center" vertical="center"/>
      <protection/>
    </xf>
    <xf numFmtId="0" fontId="2" fillId="0" borderId="11" xfId="53" applyFont="1" applyFill="1" applyBorder="1" applyAlignment="1">
      <alignment vertical="center"/>
      <protection/>
    </xf>
    <xf numFmtId="49" fontId="14" fillId="0" borderId="11" xfId="53" applyNumberFormat="1" applyFont="1" applyFill="1" applyBorder="1" applyAlignment="1">
      <alignment horizontal="center" vertical="center" wrapText="1"/>
      <protection/>
    </xf>
    <xf numFmtId="0" fontId="22" fillId="0" borderId="11" xfId="0" applyFont="1" applyFill="1" applyBorder="1" applyAlignment="1">
      <alignment vertical="center" wrapText="1"/>
    </xf>
    <xf numFmtId="49" fontId="21" fillId="0" borderId="10"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xf>
    <xf numFmtId="0" fontId="22" fillId="0" borderId="11" xfId="0" applyFont="1" applyFill="1" applyBorder="1" applyAlignment="1">
      <alignment vertical="center"/>
    </xf>
    <xf numFmtId="190" fontId="16" fillId="0" borderId="0" xfId="0" applyNumberFormat="1" applyFont="1" applyFill="1" applyAlignment="1">
      <alignment/>
    </xf>
    <xf numFmtId="4" fontId="16" fillId="0" borderId="0" xfId="0" applyNumberFormat="1" applyFont="1" applyFill="1" applyAlignment="1">
      <alignment/>
    </xf>
    <xf numFmtId="4" fontId="51" fillId="0" borderId="0" xfId="0" applyNumberFormat="1" applyFont="1" applyFill="1" applyAlignment="1">
      <alignment wrapText="1"/>
    </xf>
    <xf numFmtId="4" fontId="16" fillId="0" borderId="0" xfId="0" applyNumberFormat="1" applyFont="1" applyFill="1" applyAlignment="1">
      <alignment vertical="center"/>
    </xf>
    <xf numFmtId="4" fontId="16" fillId="0" borderId="0" xfId="0" applyNumberFormat="1" applyFont="1" applyFill="1" applyAlignment="1">
      <alignment horizontal="center" vertical="center"/>
    </xf>
    <xf numFmtId="4" fontId="0" fillId="0" borderId="0" xfId="0" applyNumberFormat="1" applyFont="1" applyFill="1" applyAlignment="1">
      <alignment horizontal="left"/>
    </xf>
    <xf numFmtId="4" fontId="16" fillId="0" borderId="0" xfId="0" applyNumberFormat="1" applyFont="1" applyFill="1" applyAlignment="1">
      <alignment horizontal="left"/>
    </xf>
    <xf numFmtId="4" fontId="0" fillId="0" borderId="0" xfId="0" applyNumberFormat="1" applyFont="1" applyFill="1" applyAlignment="1">
      <alignment horizontal="center" vertical="center"/>
    </xf>
    <xf numFmtId="4" fontId="17" fillId="0" borderId="0" xfId="0" applyNumberFormat="1" applyFont="1" applyFill="1" applyAlignment="1">
      <alignment horizontal="left"/>
    </xf>
    <xf numFmtId="4" fontId="20" fillId="0" borderId="0" xfId="0" applyNumberFormat="1" applyFont="1" applyFill="1" applyAlignment="1">
      <alignment horizontal="left"/>
    </xf>
    <xf numFmtId="4" fontId="17" fillId="0" borderId="0" xfId="0" applyNumberFormat="1" applyFont="1" applyFill="1" applyAlignment="1">
      <alignment horizontal="left"/>
    </xf>
    <xf numFmtId="4" fontId="17" fillId="0" borderId="0" xfId="0" applyNumberFormat="1" applyFont="1" applyFill="1" applyAlignment="1">
      <alignment/>
    </xf>
    <xf numFmtId="4" fontId="16" fillId="0" borderId="0" xfId="0" applyNumberFormat="1" applyFont="1" applyFill="1" applyAlignment="1">
      <alignment vertical="center"/>
    </xf>
    <xf numFmtId="4" fontId="20" fillId="0" borderId="0" xfId="0" applyNumberFormat="1" applyFont="1" applyFill="1" applyAlignment="1">
      <alignment horizontal="left"/>
    </xf>
    <xf numFmtId="4" fontId="20" fillId="0" borderId="0" xfId="0" applyNumberFormat="1" applyFont="1" applyFill="1" applyAlignment="1">
      <alignment/>
    </xf>
    <xf numFmtId="4" fontId="16" fillId="0" borderId="0" xfId="0" applyNumberFormat="1" applyFont="1" applyFill="1" applyAlignment="1">
      <alignment horizontal="left"/>
    </xf>
    <xf numFmtId="4" fontId="17" fillId="0" borderId="0" xfId="0" applyNumberFormat="1" applyFont="1" applyFill="1" applyAlignment="1">
      <alignment horizontal="center" vertical="center"/>
    </xf>
    <xf numFmtId="4" fontId="17" fillId="0" borderId="0" xfId="0" applyNumberFormat="1" applyFont="1" applyFill="1" applyAlignment="1">
      <alignment horizontal="left" vertical="center"/>
    </xf>
    <xf numFmtId="4" fontId="0" fillId="0" borderId="0" xfId="0" applyNumberFormat="1" applyFont="1" applyFill="1" applyAlignment="1">
      <alignment/>
    </xf>
    <xf numFmtId="43" fontId="48" fillId="0" borderId="0" xfId="0" applyNumberFormat="1" applyFont="1" applyFill="1" applyAlignment="1">
      <alignment/>
    </xf>
    <xf numFmtId="0" fontId="52" fillId="0" borderId="0" xfId="0" applyFont="1" applyFill="1" applyAlignment="1">
      <alignment/>
    </xf>
    <xf numFmtId="0" fontId="7" fillId="0" borderId="0" xfId="0" applyFont="1" applyFill="1" applyBorder="1" applyAlignment="1">
      <alignment horizontal="center" vertical="center" wrapText="1"/>
    </xf>
    <xf numFmtId="49" fontId="7" fillId="0" borderId="0" xfId="53" applyNumberFormat="1" applyFont="1" applyFill="1" applyBorder="1" applyAlignment="1">
      <alignment horizontal="center" vertical="center" wrapText="1"/>
      <protection/>
    </xf>
    <xf numFmtId="49" fontId="9" fillId="0" borderId="0" xfId="0" applyNumberFormat="1" applyFont="1" applyFill="1" applyBorder="1" applyAlignment="1">
      <alignment horizontal="center" vertical="center" wrapText="1"/>
    </xf>
    <xf numFmtId="0" fontId="16" fillId="0" borderId="0" xfId="0" applyFont="1" applyFill="1" applyBorder="1" applyAlignment="1">
      <alignment/>
    </xf>
    <xf numFmtId="43" fontId="16" fillId="0" borderId="0" xfId="0" applyNumberFormat="1" applyFont="1" applyFill="1" applyAlignment="1">
      <alignment horizontal="left"/>
    </xf>
    <xf numFmtId="173" fontId="9" fillId="0" borderId="14" xfId="0" applyNumberFormat="1" applyFont="1" applyFill="1" applyBorder="1" applyAlignment="1">
      <alignment horizontal="left" vertical="top" wrapText="1"/>
    </xf>
    <xf numFmtId="10" fontId="16" fillId="0" borderId="0" xfId="0" applyNumberFormat="1" applyFont="1" applyFill="1" applyAlignment="1">
      <alignment horizontal="left"/>
    </xf>
    <xf numFmtId="6" fontId="16" fillId="0" borderId="0" xfId="0" applyNumberFormat="1" applyFont="1" applyFill="1" applyAlignment="1">
      <alignment/>
    </xf>
    <xf numFmtId="43" fontId="7" fillId="0" borderId="0" xfId="63" applyNumberFormat="1" applyFont="1" applyFill="1" applyAlignment="1">
      <alignment horizontal="center" vertical="center"/>
    </xf>
    <xf numFmtId="43" fontId="11" fillId="0" borderId="11" xfId="63" applyNumberFormat="1" applyFont="1" applyFill="1" applyBorder="1" applyAlignment="1">
      <alignment horizontal="center" vertical="center" wrapText="1"/>
    </xf>
    <xf numFmtId="43" fontId="14" fillId="0" borderId="11" xfId="63" applyNumberFormat="1" applyFont="1" applyFill="1" applyBorder="1" applyAlignment="1">
      <alignment horizontal="center" vertical="center" wrapText="1"/>
    </xf>
    <xf numFmtId="43" fontId="52" fillId="0" borderId="0" xfId="63" applyNumberFormat="1" applyFont="1" applyFill="1" applyAlignment="1">
      <alignment horizontal="center" vertical="center"/>
    </xf>
    <xf numFmtId="43" fontId="16" fillId="0" borderId="0" xfId="63" applyNumberFormat="1" applyFont="1" applyFill="1" applyAlignment="1">
      <alignment horizontal="center" vertical="center"/>
    </xf>
    <xf numFmtId="43" fontId="9" fillId="0" borderId="0" xfId="63" applyNumberFormat="1" applyFont="1" applyFill="1" applyBorder="1" applyAlignment="1">
      <alignment horizontal="center" vertical="center" wrapText="1"/>
    </xf>
    <xf numFmtId="0" fontId="0" fillId="0" borderId="0" xfId="0" applyFont="1" applyFill="1" applyAlignment="1">
      <alignment horizontal="left"/>
    </xf>
    <xf numFmtId="0" fontId="16" fillId="0" borderId="0" xfId="0" applyFont="1" applyFill="1" applyAlignment="1">
      <alignment horizontal="left" vertical="center"/>
    </xf>
    <xf numFmtId="0" fontId="53" fillId="0" borderId="0" xfId="0" applyFont="1" applyFill="1" applyAlignment="1">
      <alignment/>
    </xf>
    <xf numFmtId="43" fontId="52" fillId="0" borderId="0" xfId="0" applyNumberFormat="1" applyFont="1" applyFill="1" applyAlignment="1">
      <alignment/>
    </xf>
    <xf numFmtId="0" fontId="7" fillId="0" borderId="11" xfId="0" applyFont="1" applyFill="1" applyBorder="1" applyAlignment="1">
      <alignment horizontal="left" vertical="center" wrapText="1"/>
    </xf>
    <xf numFmtId="173" fontId="9" fillId="0" borderId="11" xfId="0" applyNumberFormat="1" applyFont="1" applyFill="1" applyBorder="1" applyAlignment="1">
      <alignment horizontal="left" vertical="center" wrapText="1"/>
    </xf>
    <xf numFmtId="0" fontId="18" fillId="0" borderId="11" xfId="0" applyFont="1" applyFill="1" applyBorder="1" applyAlignment="1">
      <alignment/>
    </xf>
    <xf numFmtId="43" fontId="19" fillId="0" borderId="0" xfId="0" applyNumberFormat="1" applyFont="1" applyFill="1" applyAlignment="1">
      <alignment/>
    </xf>
    <xf numFmtId="43" fontId="18" fillId="0" borderId="0" xfId="0" applyNumberFormat="1" applyFont="1" applyFill="1" applyAlignment="1">
      <alignment/>
    </xf>
    <xf numFmtId="180" fontId="20" fillId="0" borderId="0" xfId="0" applyNumberFormat="1" applyFont="1" applyFill="1" applyAlignment="1">
      <alignment horizontal="left"/>
    </xf>
    <xf numFmtId="0" fontId="2" fillId="0" borderId="11" xfId="0" applyFont="1" applyFill="1" applyBorder="1" applyAlignment="1">
      <alignment horizontal="left" vertical="center" wrapText="1"/>
    </xf>
    <xf numFmtId="194" fontId="16" fillId="0" borderId="0" xfId="0" applyNumberFormat="1" applyFont="1" applyFill="1" applyAlignment="1">
      <alignment horizontal="left"/>
    </xf>
    <xf numFmtId="194" fontId="17" fillId="0" borderId="0" xfId="0" applyNumberFormat="1" applyFont="1" applyFill="1" applyAlignment="1">
      <alignment horizontal="left" vertical="center"/>
    </xf>
    <xf numFmtId="0" fontId="18" fillId="0" borderId="0" xfId="0" applyFont="1" applyFill="1" applyAlignment="1">
      <alignment horizontal="center" vertical="center"/>
    </xf>
    <xf numFmtId="43" fontId="17" fillId="0" borderId="0" xfId="0" applyNumberFormat="1" applyFont="1" applyFill="1" applyAlignment="1">
      <alignment/>
    </xf>
    <xf numFmtId="43" fontId="19" fillId="0" borderId="0" xfId="0" applyNumberFormat="1" applyFont="1" applyFill="1" applyAlignment="1">
      <alignment horizontal="center"/>
    </xf>
    <xf numFmtId="43" fontId="17" fillId="0" borderId="0" xfId="0" applyNumberFormat="1" applyFont="1" applyFill="1" applyAlignment="1">
      <alignment/>
    </xf>
    <xf numFmtId="0" fontId="1" fillId="0" borderId="0" xfId="53" applyAlignment="1">
      <alignment vertical="center"/>
      <protection/>
    </xf>
    <xf numFmtId="0" fontId="27" fillId="0" borderId="0" xfId="53" applyFont="1" applyAlignment="1">
      <alignment vertical="center"/>
      <protection/>
    </xf>
    <xf numFmtId="0" fontId="12" fillId="0" borderId="0" xfId="53" applyFont="1" applyAlignment="1">
      <alignment vertical="center"/>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0" fontId="10" fillId="0" borderId="21" xfId="53" applyFont="1" applyBorder="1" applyAlignment="1">
      <alignment vertical="center"/>
      <protection/>
    </xf>
    <xf numFmtId="0" fontId="10" fillId="0" borderId="21" xfId="53" applyFont="1" applyBorder="1" applyAlignment="1">
      <alignment vertical="center" wrapText="1"/>
      <protection/>
    </xf>
    <xf numFmtId="0" fontId="28" fillId="0" borderId="0" xfId="53" applyFont="1" applyAlignment="1">
      <alignment vertical="center"/>
      <protection/>
    </xf>
    <xf numFmtId="0" fontId="12" fillId="0" borderId="21" xfId="53" applyFont="1" applyBorder="1" applyAlignment="1">
      <alignment vertical="center"/>
      <protection/>
    </xf>
    <xf numFmtId="0" fontId="12" fillId="0" borderId="21" xfId="53" applyFont="1" applyBorder="1" applyAlignment="1">
      <alignment vertical="center" wrapText="1"/>
      <protection/>
    </xf>
    <xf numFmtId="0" fontId="29" fillId="0" borderId="0" xfId="53" applyFont="1" applyAlignment="1">
      <alignment vertical="center"/>
      <protection/>
    </xf>
    <xf numFmtId="0" fontId="12" fillId="0" borderId="20" xfId="53" applyFont="1" applyBorder="1" applyAlignment="1">
      <alignment vertical="center"/>
      <protection/>
    </xf>
    <xf numFmtId="0" fontId="12" fillId="0" borderId="20" xfId="53" applyFont="1" applyBorder="1" applyAlignment="1">
      <alignment vertical="center" wrapText="1"/>
      <protection/>
    </xf>
    <xf numFmtId="0" fontId="10" fillId="0" borderId="20" xfId="53" applyFont="1" applyBorder="1" applyAlignment="1">
      <alignment vertical="center"/>
      <protection/>
    </xf>
    <xf numFmtId="0" fontId="10" fillId="0" borderId="20" xfId="53" applyFont="1" applyBorder="1" applyAlignment="1">
      <alignment vertical="center" wrapText="1"/>
      <protection/>
    </xf>
    <xf numFmtId="0" fontId="12" fillId="0" borderId="32" xfId="53" applyFont="1" applyBorder="1" applyAlignment="1">
      <alignment vertical="center"/>
      <protection/>
    </xf>
    <xf numFmtId="0" fontId="12" fillId="0" borderId="32" xfId="53" applyFont="1" applyBorder="1" applyAlignment="1">
      <alignment vertical="center" wrapText="1"/>
      <protection/>
    </xf>
    <xf numFmtId="0" fontId="12" fillId="0" borderId="33" xfId="53" applyFont="1" applyBorder="1" applyAlignment="1">
      <alignment vertical="center"/>
      <protection/>
    </xf>
    <xf numFmtId="0" fontId="10" fillId="0" borderId="33" xfId="53" applyFont="1" applyBorder="1" applyAlignment="1">
      <alignment vertical="center"/>
      <protection/>
    </xf>
    <xf numFmtId="0" fontId="27" fillId="0" borderId="0" xfId="53" applyFont="1" applyBorder="1" applyAlignment="1">
      <alignment vertical="center"/>
      <protection/>
    </xf>
    <xf numFmtId="0" fontId="1" fillId="0" borderId="0" xfId="53" applyBorder="1" applyAlignment="1">
      <alignment vertical="center"/>
      <protection/>
    </xf>
    <xf numFmtId="0" fontId="27" fillId="0" borderId="0" xfId="53" applyFont="1" applyFill="1" applyBorder="1" applyAlignment="1">
      <alignment vertical="center"/>
      <protection/>
    </xf>
    <xf numFmtId="0" fontId="29" fillId="0" borderId="0" xfId="53" applyFont="1" applyBorder="1" applyAlignment="1">
      <alignment vertical="center"/>
      <protection/>
    </xf>
    <xf numFmtId="0" fontId="30" fillId="0" borderId="0" xfId="53" applyFont="1" applyBorder="1" applyAlignment="1">
      <alignment vertical="center"/>
      <protection/>
    </xf>
    <xf numFmtId="0" fontId="9" fillId="0" borderId="0" xfId="53" applyFont="1" applyFill="1">
      <alignment/>
      <protection/>
    </xf>
    <xf numFmtId="0" fontId="9" fillId="0" borderId="0" xfId="53" applyFont="1" applyFill="1" applyAlignment="1">
      <alignment horizontal="center" vertical="center"/>
      <protection/>
    </xf>
    <xf numFmtId="0" fontId="11" fillId="0" borderId="15" xfId="53" applyFont="1" applyFill="1" applyBorder="1" applyAlignment="1">
      <alignment horizontal="center" vertical="center"/>
      <protection/>
    </xf>
    <xf numFmtId="0" fontId="11" fillId="0" borderId="31" xfId="53" applyFont="1" applyFill="1" applyBorder="1" applyAlignment="1">
      <alignment horizontal="center" vertical="top"/>
      <protection/>
    </xf>
    <xf numFmtId="0" fontId="11" fillId="0" borderId="21" xfId="53" applyFont="1" applyFill="1" applyBorder="1" applyAlignment="1">
      <alignment horizontal="center" vertical="center"/>
      <protection/>
    </xf>
    <xf numFmtId="0" fontId="11" fillId="0" borderId="20" xfId="53" applyFont="1" applyFill="1" applyBorder="1" applyAlignment="1">
      <alignment horizontal="center" vertical="center"/>
      <protection/>
    </xf>
    <xf numFmtId="0" fontId="9" fillId="0" borderId="20" xfId="53" applyFont="1" applyFill="1" applyBorder="1" applyAlignment="1">
      <alignment horizontal="center" vertical="center"/>
      <protection/>
    </xf>
    <xf numFmtId="184" fontId="9" fillId="0" borderId="19" xfId="53" applyNumberFormat="1" applyFont="1" applyFill="1" applyBorder="1" applyAlignment="1">
      <alignment vertical="center" wrapText="1"/>
      <protection/>
    </xf>
    <xf numFmtId="184" fontId="9" fillId="0" borderId="34" xfId="53" applyNumberFormat="1" applyFont="1" applyFill="1" applyBorder="1" applyAlignment="1">
      <alignment vertical="center" wrapText="1"/>
      <protection/>
    </xf>
    <xf numFmtId="49" fontId="9" fillId="0" borderId="34" xfId="53" applyNumberFormat="1" applyFont="1" applyFill="1" applyBorder="1" applyAlignment="1">
      <alignment vertical="center" wrapText="1"/>
      <protection/>
    </xf>
    <xf numFmtId="4" fontId="54" fillId="0" borderId="0" xfId="53" applyNumberFormat="1" applyFont="1" applyFill="1">
      <alignment/>
      <protection/>
    </xf>
    <xf numFmtId="0" fontId="9" fillId="24" borderId="20" xfId="53" applyFont="1" applyFill="1" applyBorder="1" applyAlignment="1">
      <alignment horizontal="center" vertical="center"/>
      <protection/>
    </xf>
    <xf numFmtId="0" fontId="9" fillId="0" borderId="21" xfId="53" applyFont="1" applyFill="1" applyBorder="1" applyAlignment="1">
      <alignment horizontal="center" vertical="center"/>
      <protection/>
    </xf>
    <xf numFmtId="49" fontId="9" fillId="0" borderId="29" xfId="53" applyNumberFormat="1" applyFont="1" applyFill="1" applyBorder="1" applyAlignment="1">
      <alignment vertical="center" wrapText="1"/>
      <protection/>
    </xf>
    <xf numFmtId="49" fontId="9" fillId="0" borderId="19" xfId="53" applyNumberFormat="1" applyFont="1" applyFill="1" applyBorder="1" applyAlignment="1">
      <alignment vertical="center" wrapText="1"/>
      <protection/>
    </xf>
    <xf numFmtId="49" fontId="9" fillId="0" borderId="13" xfId="53" applyNumberFormat="1" applyFont="1" applyFill="1" applyBorder="1" applyAlignment="1">
      <alignment vertical="center" wrapText="1"/>
      <protection/>
    </xf>
    <xf numFmtId="0" fontId="11" fillId="4" borderId="24" xfId="0" applyFont="1" applyFill="1" applyBorder="1" applyAlignment="1">
      <alignment vertical="center" wrapText="1"/>
    </xf>
    <xf numFmtId="0" fontId="9" fillId="24" borderId="24" xfId="0" applyFont="1" applyFill="1" applyBorder="1" applyAlignment="1">
      <alignment vertical="center" wrapText="1"/>
    </xf>
    <xf numFmtId="0" fontId="9" fillId="0" borderId="13" xfId="0" applyFont="1" applyFill="1" applyBorder="1" applyAlignment="1">
      <alignment vertical="center" wrapText="1"/>
    </xf>
    <xf numFmtId="0" fontId="9" fillId="0" borderId="24" xfId="0" applyFont="1" applyFill="1" applyBorder="1" applyAlignment="1">
      <alignment vertical="center" wrapText="1"/>
    </xf>
    <xf numFmtId="0" fontId="9" fillId="0" borderId="22" xfId="0" applyFont="1" applyFill="1" applyBorder="1" applyAlignment="1">
      <alignment vertical="center" wrapText="1"/>
    </xf>
    <xf numFmtId="0" fontId="9" fillId="0" borderId="19" xfId="0" applyFont="1" applyFill="1" applyBorder="1" applyAlignment="1">
      <alignment vertical="center" wrapText="1"/>
    </xf>
    <xf numFmtId="0" fontId="9" fillId="0" borderId="34" xfId="0" applyFont="1" applyFill="1" applyBorder="1" applyAlignment="1">
      <alignment vertical="center" wrapText="1"/>
    </xf>
    <xf numFmtId="49" fontId="11" fillId="4" borderId="24" xfId="53" applyNumberFormat="1" applyFont="1" applyFill="1" applyBorder="1" applyAlignment="1">
      <alignment vertical="center" wrapText="1"/>
      <protection/>
    </xf>
    <xf numFmtId="0" fontId="9" fillId="0" borderId="11" xfId="53" applyFont="1" applyFill="1" applyBorder="1" applyAlignment="1">
      <alignment horizontal="center" vertical="center"/>
      <protection/>
    </xf>
    <xf numFmtId="0" fontId="9" fillId="0" borderId="11" xfId="53" applyNumberFormat="1" applyFont="1" applyFill="1" applyBorder="1" applyAlignment="1">
      <alignment horizontal="justify" vertical="center" wrapText="1"/>
      <protection/>
    </xf>
    <xf numFmtId="0" fontId="9" fillId="0" borderId="11" xfId="53" applyFont="1" applyFill="1" applyBorder="1" applyAlignment="1">
      <alignment horizontal="justify" vertical="center" wrapText="1"/>
      <protection/>
    </xf>
    <xf numFmtId="0" fontId="9" fillId="0" borderId="11" xfId="53" applyFont="1" applyFill="1" applyBorder="1" applyAlignment="1">
      <alignment horizontal="justify" vertical="center"/>
      <protection/>
    </xf>
    <xf numFmtId="0" fontId="9" fillId="0" borderId="13" xfId="53" applyFont="1" applyFill="1" applyBorder="1" applyAlignment="1">
      <alignment wrapText="1"/>
      <protection/>
    </xf>
    <xf numFmtId="49" fontId="9" fillId="0" borderId="22" xfId="53" applyNumberFormat="1" applyFont="1" applyFill="1" applyBorder="1" applyAlignment="1">
      <alignment vertical="center" wrapText="1"/>
      <protection/>
    </xf>
    <xf numFmtId="0" fontId="9" fillId="0" borderId="10" xfId="53" applyFont="1" applyFill="1" applyBorder="1" applyAlignment="1">
      <alignment vertical="center" wrapText="1"/>
      <protection/>
    </xf>
    <xf numFmtId="0" fontId="10" fillId="0" borderId="25" xfId="53" applyFont="1" applyFill="1" applyBorder="1" applyAlignment="1">
      <alignment horizontal="center" vertical="center"/>
      <protection/>
    </xf>
    <xf numFmtId="0" fontId="9" fillId="0" borderId="0" xfId="0" applyFont="1" applyFill="1" applyAlignment="1">
      <alignment/>
    </xf>
    <xf numFmtId="0" fontId="9" fillId="0" borderId="0" xfId="0" applyFont="1" applyFill="1" applyAlignment="1">
      <alignment vertical="center"/>
    </xf>
    <xf numFmtId="4" fontId="9" fillId="0" borderId="0" xfId="0" applyNumberFormat="1" applyFont="1" applyFill="1" applyAlignment="1">
      <alignment/>
    </xf>
    <xf numFmtId="4" fontId="7" fillId="0" borderId="0" xfId="53" applyNumberFormat="1" applyFont="1" applyFill="1">
      <alignment/>
      <protection/>
    </xf>
    <xf numFmtId="0" fontId="7" fillId="0" borderId="0" xfId="53" applyFont="1" applyFill="1">
      <alignment/>
      <protection/>
    </xf>
    <xf numFmtId="0" fontId="7" fillId="0" borderId="0" xfId="53" applyFont="1" applyFill="1" applyAlignment="1">
      <alignment horizontal="center" vertical="center"/>
      <protection/>
    </xf>
    <xf numFmtId="49" fontId="7" fillId="0" borderId="0" xfId="53" applyNumberFormat="1" applyFont="1" applyFill="1" applyAlignment="1">
      <alignment vertical="center"/>
      <protection/>
    </xf>
    <xf numFmtId="0" fontId="14" fillId="0" borderId="15" xfId="53" applyFont="1" applyFill="1" applyBorder="1" applyAlignment="1">
      <alignment horizontal="center" vertical="center" wrapText="1"/>
      <protection/>
    </xf>
    <xf numFmtId="49" fontId="14" fillId="0" borderId="35" xfId="53" applyNumberFormat="1" applyFont="1" applyFill="1" applyBorder="1" applyAlignment="1">
      <alignment horizontal="center" vertical="center"/>
      <protection/>
    </xf>
    <xf numFmtId="0" fontId="14" fillId="0" borderId="29" xfId="53" applyFont="1" applyFill="1" applyBorder="1" applyAlignment="1">
      <alignment horizontal="center" vertical="center"/>
      <protection/>
    </xf>
    <xf numFmtId="0" fontId="14" fillId="0" borderId="20" xfId="53" applyFont="1" applyFill="1" applyBorder="1" applyAlignment="1">
      <alignment horizontal="center" vertical="center"/>
      <protection/>
    </xf>
    <xf numFmtId="49" fontId="14" fillId="0" borderId="14" xfId="53" applyNumberFormat="1" applyFont="1" applyFill="1" applyBorder="1" applyAlignment="1">
      <alignment vertical="center"/>
      <protection/>
    </xf>
    <xf numFmtId="49" fontId="6" fillId="0" borderId="14" xfId="53" applyNumberFormat="1" applyFont="1" applyFill="1" applyBorder="1" applyAlignment="1">
      <alignment vertical="center" wrapText="1"/>
      <protection/>
    </xf>
    <xf numFmtId="49" fontId="7" fillId="0" borderId="14" xfId="53" applyNumberFormat="1" applyFont="1" applyFill="1" applyBorder="1" applyAlignment="1">
      <alignment vertical="center"/>
      <protection/>
    </xf>
    <xf numFmtId="49" fontId="51" fillId="0" borderId="14" xfId="53" applyNumberFormat="1" applyFont="1" applyFill="1" applyBorder="1" applyAlignment="1">
      <alignment vertical="center" wrapText="1"/>
      <protection/>
    </xf>
    <xf numFmtId="0" fontId="7" fillId="0" borderId="20" xfId="53" applyFont="1" applyFill="1" applyBorder="1" applyAlignment="1">
      <alignment horizontal="center" vertical="center"/>
      <protection/>
    </xf>
    <xf numFmtId="0" fontId="14" fillId="0" borderId="32" xfId="53" applyFont="1" applyFill="1" applyBorder="1" applyAlignment="1">
      <alignment horizontal="center" vertical="center"/>
      <protection/>
    </xf>
    <xf numFmtId="0" fontId="7" fillId="0" borderId="32" xfId="53" applyFont="1" applyFill="1" applyBorder="1" applyAlignment="1">
      <alignment horizontal="center" vertical="center"/>
      <protection/>
    </xf>
    <xf numFmtId="184"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protection/>
    </xf>
    <xf numFmtId="49" fontId="7" fillId="0" borderId="14" xfId="53" applyNumberFormat="1" applyFont="1" applyFill="1" applyBorder="1" applyAlignment="1">
      <alignment vertical="center" wrapText="1"/>
      <protection/>
    </xf>
    <xf numFmtId="0" fontId="7" fillId="0" borderId="21" xfId="53" applyFont="1" applyFill="1" applyBorder="1" applyAlignment="1">
      <alignment horizontal="center" vertical="center" wrapText="1"/>
      <protection/>
    </xf>
    <xf numFmtId="49" fontId="7" fillId="0" borderId="23" xfId="53" applyNumberFormat="1" applyFont="1" applyFill="1" applyBorder="1" applyAlignment="1">
      <alignment vertical="center" wrapText="1"/>
      <protection/>
    </xf>
    <xf numFmtId="0" fontId="7" fillId="0" borderId="12" xfId="53" applyFont="1" applyFill="1" applyBorder="1" applyAlignment="1">
      <alignment horizontal="center" vertical="center"/>
      <protection/>
    </xf>
    <xf numFmtId="49" fontId="11" fillId="0" borderId="14" xfId="53" applyNumberFormat="1" applyFont="1" applyFill="1" applyBorder="1" applyAlignment="1">
      <alignment vertical="center"/>
      <protection/>
    </xf>
    <xf numFmtId="4" fontId="14" fillId="0" borderId="0" xfId="53" applyNumberFormat="1" applyFont="1" applyFill="1">
      <alignment/>
      <protection/>
    </xf>
    <xf numFmtId="0" fontId="14" fillId="0" borderId="0" xfId="53" applyFont="1" applyFill="1">
      <alignment/>
      <protection/>
    </xf>
    <xf numFmtId="0" fontId="7" fillId="0" borderId="14" xfId="0" applyFont="1" applyBorder="1" applyAlignment="1">
      <alignment wrapText="1"/>
    </xf>
    <xf numFmtId="0" fontId="14" fillId="0" borderId="33" xfId="53" applyFont="1" applyFill="1" applyBorder="1" applyAlignment="1">
      <alignment horizontal="center" vertical="center"/>
      <protection/>
    </xf>
    <xf numFmtId="49" fontId="14" fillId="0" borderId="36" xfId="53" applyNumberFormat="1" applyFont="1" applyFill="1" applyBorder="1" applyAlignment="1">
      <alignment vertical="center"/>
      <protection/>
    </xf>
    <xf numFmtId="0" fontId="7" fillId="0" borderId="0" xfId="53" applyFont="1" applyFill="1" applyAlignment="1">
      <alignment vertical="center"/>
      <protection/>
    </xf>
    <xf numFmtId="49" fontId="7" fillId="0" borderId="0" xfId="53" applyNumberFormat="1" applyFont="1" applyFill="1" applyAlignment="1">
      <alignment horizontal="right" vertical="center"/>
      <protection/>
    </xf>
    <xf numFmtId="172" fontId="9" fillId="0" borderId="0" xfId="53" applyNumberFormat="1" applyFont="1" applyFill="1" applyAlignment="1">
      <alignment horizontal="right" vertical="center"/>
      <protection/>
    </xf>
    <xf numFmtId="0" fontId="9" fillId="0" borderId="0" xfId="53" applyFont="1" applyFill="1" applyAlignment="1">
      <alignment horizontal="right" vertical="center"/>
      <protection/>
    </xf>
    <xf numFmtId="0" fontId="9" fillId="0" borderId="0" xfId="53" applyFont="1" applyAlignment="1">
      <alignment horizontal="right" vertical="center"/>
      <protection/>
    </xf>
    <xf numFmtId="0" fontId="9" fillId="0" borderId="0" xfId="53" applyFont="1" applyFill="1" applyAlignment="1">
      <alignment horizontal="justify" vertical="center"/>
      <protection/>
    </xf>
    <xf numFmtId="0" fontId="11" fillId="0" borderId="0" xfId="53" applyFont="1" applyFill="1">
      <alignment/>
      <protection/>
    </xf>
    <xf numFmtId="0" fontId="11" fillId="0" borderId="0" xfId="53" applyFont="1" applyFill="1" applyAlignment="1">
      <alignment horizontal="center" vertical="center"/>
      <protection/>
    </xf>
    <xf numFmtId="0" fontId="11" fillId="0" borderId="0" xfId="53" applyFont="1" applyFill="1" applyAlignment="1">
      <alignment horizontal="justify" vertical="center"/>
      <protection/>
    </xf>
    <xf numFmtId="0" fontId="11" fillId="0" borderId="25" xfId="53" applyFont="1" applyFill="1" applyBorder="1" applyAlignment="1">
      <alignment horizontal="center" vertical="center" wrapText="1"/>
      <protection/>
    </xf>
    <xf numFmtId="0" fontId="11" fillId="0" borderId="37" xfId="53" applyFont="1" applyFill="1" applyBorder="1" applyAlignment="1">
      <alignment horizontal="center" vertical="center"/>
      <protection/>
    </xf>
    <xf numFmtId="0" fontId="11" fillId="0" borderId="11" xfId="53" applyFont="1" applyFill="1" applyBorder="1" applyAlignment="1">
      <alignment horizontal="center" vertical="center" wrapText="1"/>
      <protection/>
    </xf>
    <xf numFmtId="0" fontId="9" fillId="0" borderId="0" xfId="53" applyFont="1" applyFill="1" applyAlignment="1">
      <alignment vertical="top"/>
      <protection/>
    </xf>
    <xf numFmtId="0" fontId="9" fillId="0" borderId="11" xfId="53" applyNumberFormat="1" applyFont="1" applyFill="1" applyBorder="1" applyAlignment="1">
      <alignment horizontal="justify" vertical="center"/>
      <protection/>
    </xf>
    <xf numFmtId="0" fontId="7" fillId="0" borderId="0" xfId="0" applyFont="1" applyAlignment="1">
      <alignment/>
    </xf>
    <xf numFmtId="0" fontId="9" fillId="0" borderId="11" xfId="53"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49" fontId="9" fillId="0" borderId="0" xfId="53" applyNumberFormat="1" applyFont="1" applyFill="1" applyBorder="1" applyAlignment="1">
      <alignment horizontal="center" vertical="center"/>
      <protection/>
    </xf>
    <xf numFmtId="0" fontId="9" fillId="0" borderId="0" xfId="53" applyFont="1" applyFill="1" applyBorder="1" applyAlignment="1">
      <alignment horizontal="center" vertical="center"/>
      <protection/>
    </xf>
    <xf numFmtId="0" fontId="9" fillId="0" borderId="0" xfId="53" applyFont="1" applyFill="1" applyBorder="1" applyAlignment="1">
      <alignment horizontal="justify" vertical="center"/>
      <protection/>
    </xf>
    <xf numFmtId="0" fontId="4" fillId="0" borderId="0" xfId="53" applyFont="1" applyFill="1" applyBorder="1" applyAlignment="1">
      <alignment horizontal="center" vertical="center" wrapText="1"/>
      <protection/>
    </xf>
    <xf numFmtId="0" fontId="4" fillId="0" borderId="0" xfId="53" applyFont="1" applyFill="1" applyBorder="1" applyAlignment="1">
      <alignment horizontal="justify" wrapText="1"/>
      <protection/>
    </xf>
    <xf numFmtId="0" fontId="9" fillId="0" borderId="0" xfId="53" applyFont="1" applyFill="1" applyBorder="1" applyAlignment="1">
      <alignment horizontal="justify" vertical="center" wrapText="1"/>
      <protection/>
    </xf>
    <xf numFmtId="49" fontId="11" fillId="0" borderId="0" xfId="53" applyNumberFormat="1" applyFont="1" applyFill="1" applyBorder="1" applyAlignment="1">
      <alignment horizontal="center" vertical="center"/>
      <protection/>
    </xf>
    <xf numFmtId="0" fontId="11" fillId="0" borderId="0" xfId="53" applyFont="1" applyFill="1" applyBorder="1" applyAlignment="1">
      <alignment horizontal="center" vertical="center"/>
      <protection/>
    </xf>
    <xf numFmtId="0" fontId="11" fillId="0" borderId="0" xfId="53" applyFont="1" applyFill="1" applyBorder="1" applyAlignment="1">
      <alignment horizontal="justify" vertical="center"/>
      <protection/>
    </xf>
    <xf numFmtId="0" fontId="9" fillId="0" borderId="0" xfId="53" applyFont="1" applyFill="1" applyBorder="1" applyAlignment="1">
      <alignment horizontal="center" vertical="center" wrapText="1"/>
      <protection/>
    </xf>
    <xf numFmtId="49" fontId="9" fillId="0" borderId="0" xfId="53" applyNumberFormat="1" applyFont="1" applyFill="1" applyBorder="1" applyAlignment="1">
      <alignment horizontal="center" vertical="center" wrapText="1"/>
      <protection/>
    </xf>
    <xf numFmtId="0" fontId="9" fillId="0" borderId="0" xfId="53" applyFont="1" applyFill="1" applyBorder="1">
      <alignment/>
      <protection/>
    </xf>
    <xf numFmtId="0" fontId="9" fillId="0" borderId="0" xfId="53" applyNumberFormat="1" applyFont="1" applyFill="1" applyBorder="1" applyAlignment="1">
      <alignment horizontal="justify" vertical="center" wrapText="1"/>
      <protection/>
    </xf>
    <xf numFmtId="0" fontId="11" fillId="0" borderId="0" xfId="53" applyFont="1" applyFill="1" applyBorder="1" applyAlignment="1">
      <alignment horizontal="justify" vertical="center" wrapText="1"/>
      <protection/>
    </xf>
    <xf numFmtId="0" fontId="4" fillId="0" borderId="0" xfId="53" applyFont="1" applyFill="1" applyBorder="1" applyAlignment="1">
      <alignment horizontal="left" wrapText="1"/>
      <protection/>
    </xf>
    <xf numFmtId="0" fontId="4" fillId="0" borderId="0" xfId="53" applyFont="1" applyFill="1" applyBorder="1" applyAlignment="1">
      <alignment horizontal="left" vertical="center" wrapText="1"/>
      <protection/>
    </xf>
    <xf numFmtId="0" fontId="9" fillId="0" borderId="0" xfId="53" applyFont="1" applyFill="1" applyBorder="1" applyAlignment="1">
      <alignment vertical="center"/>
      <protection/>
    </xf>
    <xf numFmtId="0" fontId="9" fillId="0" borderId="0" xfId="53" applyFont="1">
      <alignment/>
      <protection/>
    </xf>
    <xf numFmtId="0" fontId="9" fillId="0" borderId="0" xfId="53" applyFont="1" applyFill="1" applyAlignment="1">
      <alignment/>
      <protection/>
    </xf>
    <xf numFmtId="172" fontId="4" fillId="0" borderId="0" xfId="53" applyNumberFormat="1" applyFont="1" applyAlignment="1">
      <alignment horizontal="right" vertical="center"/>
      <protection/>
    </xf>
    <xf numFmtId="0" fontId="4" fillId="0" borderId="0" xfId="53" applyFont="1" applyAlignment="1">
      <alignment horizontal="right" vertical="center"/>
      <protection/>
    </xf>
    <xf numFmtId="0" fontId="9" fillId="0" borderId="0" xfId="53" applyFont="1" applyFill="1" applyAlignment="1">
      <alignment horizontal="right"/>
      <protection/>
    </xf>
    <xf numFmtId="0" fontId="4" fillId="0" borderId="0" xfId="53" applyFont="1" applyFill="1" applyAlignment="1">
      <alignment horizontal="right"/>
      <protection/>
    </xf>
    <xf numFmtId="0" fontId="9" fillId="0" borderId="0" xfId="53" applyFont="1" applyAlignment="1">
      <alignment/>
      <protection/>
    </xf>
    <xf numFmtId="0" fontId="9" fillId="0" borderId="0" xfId="53" applyFont="1" applyFill="1" applyAlignment="1">
      <alignment horizontal="center"/>
      <protection/>
    </xf>
    <xf numFmtId="0" fontId="10" fillId="0" borderId="0" xfId="53" applyFont="1" applyAlignment="1">
      <alignment horizontal="center" wrapText="1"/>
      <protection/>
    </xf>
    <xf numFmtId="0" fontId="5" fillId="0" borderId="0" xfId="53" applyFont="1">
      <alignment/>
      <protection/>
    </xf>
    <xf numFmtId="0" fontId="2" fillId="0" borderId="25" xfId="53" applyFont="1" applyFill="1" applyBorder="1" applyAlignment="1">
      <alignment horizontal="center" wrapText="1"/>
      <protection/>
    </xf>
    <xf numFmtId="0" fontId="2" fillId="0" borderId="0" xfId="53" applyFont="1" applyAlignment="1">
      <alignment wrapText="1"/>
      <protection/>
    </xf>
    <xf numFmtId="49" fontId="32" fillId="0" borderId="13" xfId="53" applyNumberFormat="1" applyFont="1" applyFill="1" applyBorder="1" applyAlignment="1">
      <alignment horizontal="center"/>
      <protection/>
    </xf>
    <xf numFmtId="0" fontId="32" fillId="0" borderId="12" xfId="53" applyFont="1" applyFill="1" applyBorder="1" applyAlignment="1">
      <alignment horizontal="center"/>
      <protection/>
    </xf>
    <xf numFmtId="0" fontId="32" fillId="0" borderId="12" xfId="53" applyFont="1" applyFill="1" applyBorder="1">
      <alignment/>
      <protection/>
    </xf>
    <xf numFmtId="0" fontId="32" fillId="0" borderId="0" xfId="53" applyFont="1">
      <alignment/>
      <protection/>
    </xf>
    <xf numFmtId="0" fontId="32" fillId="0" borderId="12" xfId="53" applyFont="1" applyFill="1" applyBorder="1" applyAlignment="1">
      <alignment wrapText="1"/>
      <protection/>
    </xf>
    <xf numFmtId="0" fontId="32" fillId="0" borderId="38" xfId="53" applyFont="1" applyBorder="1" applyAlignment="1">
      <alignment horizontal="center"/>
      <protection/>
    </xf>
    <xf numFmtId="0" fontId="32" fillId="0" borderId="31" xfId="53" applyFont="1" applyFill="1" applyBorder="1" applyAlignment="1">
      <alignment horizontal="center"/>
      <protection/>
    </xf>
    <xf numFmtId="0" fontId="32" fillId="0" borderId="31" xfId="53" applyFont="1" applyFill="1" applyBorder="1">
      <alignment/>
      <protection/>
    </xf>
    <xf numFmtId="0" fontId="32" fillId="0" borderId="0" xfId="53" applyFont="1" applyFill="1" applyAlignment="1">
      <alignment horizontal="center"/>
      <protection/>
    </xf>
    <xf numFmtId="0" fontId="32" fillId="0" borderId="0" xfId="53" applyFont="1" applyFill="1">
      <alignment/>
      <protection/>
    </xf>
    <xf numFmtId="0" fontId="9" fillId="0" borderId="0" xfId="53" applyFont="1" applyAlignment="1">
      <alignment horizontal="center"/>
      <protection/>
    </xf>
    <xf numFmtId="0" fontId="9" fillId="0" borderId="0" xfId="53" applyFont="1" applyAlignment="1">
      <alignment horizontal="right"/>
      <protection/>
    </xf>
    <xf numFmtId="0" fontId="4" fillId="0" borderId="0" xfId="53" applyFont="1" applyAlignment="1">
      <alignment horizontal="right"/>
      <protection/>
    </xf>
    <xf numFmtId="0" fontId="4" fillId="0" borderId="0" xfId="53" applyFont="1">
      <alignment/>
      <protection/>
    </xf>
    <xf numFmtId="0" fontId="4" fillId="0" borderId="39" xfId="53" applyFont="1" applyBorder="1">
      <alignment/>
      <protection/>
    </xf>
    <xf numFmtId="0" fontId="4" fillId="0" borderId="40" xfId="53" applyFont="1" applyBorder="1" applyAlignment="1">
      <alignment horizontal="center" wrapText="1"/>
      <protection/>
    </xf>
    <xf numFmtId="0" fontId="4" fillId="0" borderId="41" xfId="53" applyFont="1" applyBorder="1" applyAlignment="1">
      <alignment horizontal="center" wrapText="1"/>
      <protection/>
    </xf>
    <xf numFmtId="0" fontId="4" fillId="0" borderId="42" xfId="53" applyFont="1" applyBorder="1" applyAlignment="1">
      <alignment horizontal="left" vertical="center"/>
      <protection/>
    </xf>
    <xf numFmtId="3" fontId="4" fillId="0" borderId="11" xfId="53" applyNumberFormat="1" applyFont="1" applyBorder="1" applyAlignment="1">
      <alignment horizontal="center"/>
      <protection/>
    </xf>
    <xf numFmtId="3" fontId="4" fillId="0" borderId="43" xfId="53" applyNumberFormat="1" applyFont="1" applyBorder="1" applyAlignment="1">
      <alignment horizontal="center"/>
      <protection/>
    </xf>
    <xf numFmtId="0" fontId="4" fillId="0" borderId="42" xfId="53" applyFont="1" applyBorder="1" applyAlignment="1">
      <alignment horizontal="left" vertical="center" wrapText="1"/>
      <protection/>
    </xf>
    <xf numFmtId="4" fontId="4" fillId="0" borderId="11" xfId="53" applyNumberFormat="1" applyFont="1" applyBorder="1" applyAlignment="1">
      <alignment horizontal="center"/>
      <protection/>
    </xf>
    <xf numFmtId="3" fontId="4" fillId="0" borderId="11" xfId="53" applyNumberFormat="1" applyFont="1" applyFill="1" applyBorder="1" applyAlignment="1">
      <alignment horizontal="center"/>
      <protection/>
    </xf>
    <xf numFmtId="4" fontId="4" fillId="0" borderId="43" xfId="53" applyNumberFormat="1" applyFont="1" applyBorder="1" applyAlignment="1">
      <alignment horizontal="center"/>
      <protection/>
    </xf>
    <xf numFmtId="0" fontId="4" fillId="0" borderId="42" xfId="53" applyFont="1" applyBorder="1">
      <alignment/>
      <protection/>
    </xf>
    <xf numFmtId="0" fontId="2" fillId="0" borderId="44" xfId="53" applyFont="1" applyBorder="1">
      <alignment/>
      <protection/>
    </xf>
    <xf numFmtId="3" fontId="2" fillId="0" borderId="45" xfId="53" applyNumberFormat="1" applyFont="1" applyBorder="1" applyAlignment="1">
      <alignment horizontal="center"/>
      <protection/>
    </xf>
    <xf numFmtId="4" fontId="2" fillId="0" borderId="45" xfId="53" applyNumberFormat="1" applyFont="1" applyBorder="1" applyAlignment="1">
      <alignment horizontal="center"/>
      <protection/>
    </xf>
    <xf numFmtId="4" fontId="2" fillId="0" borderId="46" xfId="53" applyNumberFormat="1" applyFont="1" applyBorder="1" applyAlignment="1">
      <alignment horizontal="center"/>
      <protection/>
    </xf>
    <xf numFmtId="0" fontId="11" fillId="0" borderId="37" xfId="53" applyFont="1" applyFill="1" applyBorder="1" applyAlignment="1">
      <alignment horizontal="center" vertical="center" wrapText="1"/>
      <protection/>
    </xf>
    <xf numFmtId="0" fontId="4" fillId="0" borderId="42" xfId="53" applyFont="1" applyBorder="1" applyAlignment="1">
      <alignment horizontal="center" vertical="center" wrapText="1"/>
      <protection/>
    </xf>
    <xf numFmtId="3" fontId="4" fillId="0" borderId="11" xfId="53" applyNumberFormat="1" applyFont="1" applyBorder="1" applyAlignment="1">
      <alignment horizontal="center" vertical="center"/>
      <protection/>
    </xf>
    <xf numFmtId="4" fontId="4" fillId="0" borderId="11" xfId="53" applyNumberFormat="1" applyFont="1" applyBorder="1" applyAlignment="1">
      <alignment horizontal="center" vertical="center" wrapText="1"/>
      <protection/>
    </xf>
    <xf numFmtId="3" fontId="4" fillId="0" borderId="11" xfId="53" applyNumberFormat="1" applyFont="1" applyFill="1" applyBorder="1" applyAlignment="1">
      <alignment horizontal="center" vertical="center" wrapText="1"/>
      <protection/>
    </xf>
    <xf numFmtId="4" fontId="4" fillId="0" borderId="43" xfId="53" applyNumberFormat="1" applyFont="1" applyBorder="1" applyAlignment="1">
      <alignment horizontal="center" vertical="center"/>
      <protection/>
    </xf>
    <xf numFmtId="180" fontId="29" fillId="0" borderId="0" xfId="53" applyNumberFormat="1" applyFont="1" applyAlignment="1">
      <alignment vertical="center"/>
      <protection/>
    </xf>
    <xf numFmtId="4" fontId="12" fillId="0" borderId="0" xfId="53" applyNumberFormat="1" applyFont="1" applyAlignment="1">
      <alignment vertical="center"/>
      <protection/>
    </xf>
    <xf numFmtId="4" fontId="12" fillId="0" borderId="15" xfId="53" applyNumberFormat="1" applyFont="1" applyBorder="1" applyAlignment="1">
      <alignment horizontal="center" vertical="center"/>
      <protection/>
    </xf>
    <xf numFmtId="4" fontId="12" fillId="0" borderId="31" xfId="53" applyNumberFormat="1" applyFont="1" applyBorder="1" applyAlignment="1">
      <alignment horizontal="center" vertical="center"/>
      <protection/>
    </xf>
    <xf numFmtId="4" fontId="10" fillId="0" borderId="20" xfId="53" applyNumberFormat="1" applyFont="1" applyBorder="1" applyAlignment="1">
      <alignment horizontal="center" vertical="center"/>
      <protection/>
    </xf>
    <xf numFmtId="4" fontId="12" fillId="0" borderId="20" xfId="53" applyNumberFormat="1" applyFont="1" applyBorder="1" applyAlignment="1">
      <alignment horizontal="center" vertical="center"/>
      <protection/>
    </xf>
    <xf numFmtId="4" fontId="12" fillId="0" borderId="32" xfId="53" applyNumberFormat="1" applyFont="1" applyBorder="1" applyAlignment="1">
      <alignment horizontal="center" vertical="center"/>
      <protection/>
    </xf>
    <xf numFmtId="4" fontId="10" fillId="0" borderId="33" xfId="53" applyNumberFormat="1" applyFont="1" applyBorder="1" applyAlignment="1">
      <alignment horizontal="center" vertical="center"/>
      <protection/>
    </xf>
    <xf numFmtId="4" fontId="27" fillId="0" borderId="0" xfId="53" applyNumberFormat="1" applyFont="1" applyBorder="1" applyAlignment="1">
      <alignment horizontal="center" vertical="center"/>
      <protection/>
    </xf>
    <xf numFmtId="4" fontId="1" fillId="0" borderId="0" xfId="53" applyNumberFormat="1" applyBorder="1" applyAlignment="1">
      <alignment horizontal="center" vertical="center"/>
      <protection/>
    </xf>
    <xf numFmtId="4" fontId="55" fillId="0" borderId="0" xfId="53" applyNumberFormat="1" applyFont="1" applyBorder="1" applyAlignment="1">
      <alignment horizontal="center" vertical="center"/>
      <protection/>
    </xf>
    <xf numFmtId="4" fontId="30" fillId="0" borderId="0" xfId="53" applyNumberFormat="1" applyFont="1" applyBorder="1" applyAlignment="1">
      <alignment horizontal="center" vertical="center"/>
      <protection/>
    </xf>
    <xf numFmtId="4" fontId="1" fillId="0" borderId="0" xfId="53" applyNumberFormat="1" applyAlignment="1">
      <alignment vertical="center"/>
      <protection/>
    </xf>
    <xf numFmtId="4" fontId="9" fillId="0" borderId="0" xfId="53" applyNumberFormat="1" applyFont="1" applyFill="1" applyAlignment="1">
      <alignment horizontal="right" vertical="center"/>
      <protection/>
    </xf>
    <xf numFmtId="0" fontId="9" fillId="0" borderId="20" xfId="53" applyFont="1" applyFill="1" applyBorder="1" applyAlignment="1">
      <alignment horizontal="center" vertical="center" wrapText="1"/>
      <protection/>
    </xf>
    <xf numFmtId="4" fontId="9" fillId="0" borderId="0" xfId="53" applyNumberFormat="1" applyFont="1" applyFill="1" applyAlignment="1">
      <alignment horizontal="center" vertical="center"/>
      <protection/>
    </xf>
    <xf numFmtId="4" fontId="11" fillId="0" borderId="15" xfId="53" applyNumberFormat="1" applyFont="1" applyFill="1" applyBorder="1" applyAlignment="1">
      <alignment horizontal="center" vertical="center"/>
      <protection/>
    </xf>
    <xf numFmtId="4" fontId="11" fillId="0" borderId="31" xfId="53" applyNumberFormat="1" applyFont="1" applyFill="1" applyBorder="1" applyAlignment="1">
      <alignment horizontal="center" vertical="top"/>
      <protection/>
    </xf>
    <xf numFmtId="4" fontId="31" fillId="0" borderId="25" xfId="53" applyNumberFormat="1" applyFont="1" applyFill="1" applyBorder="1" applyAlignment="1">
      <alignment horizontal="center" vertical="center"/>
      <protection/>
    </xf>
    <xf numFmtId="4" fontId="11" fillId="4" borderId="25" xfId="53" applyNumberFormat="1" applyFont="1" applyFill="1" applyBorder="1" applyAlignment="1">
      <alignment horizontal="center" vertical="center"/>
      <protection/>
    </xf>
    <xf numFmtId="4" fontId="9" fillId="0" borderId="21" xfId="53" applyNumberFormat="1" applyFont="1" applyFill="1" applyBorder="1" applyAlignment="1">
      <alignment horizontal="center" vertical="center"/>
      <protection/>
    </xf>
    <xf numFmtId="4" fontId="9" fillId="0" borderId="20" xfId="53" applyNumberFormat="1" applyFont="1" applyFill="1" applyBorder="1" applyAlignment="1">
      <alignment horizontal="center" vertical="center"/>
      <protection/>
    </xf>
    <xf numFmtId="4" fontId="9" fillId="0" borderId="32" xfId="53" applyNumberFormat="1" applyFont="1" applyFill="1" applyBorder="1" applyAlignment="1">
      <alignment horizontal="center" vertical="center"/>
      <protection/>
    </xf>
    <xf numFmtId="4" fontId="9" fillId="24" borderId="25" xfId="53" applyNumberFormat="1" applyFont="1" applyFill="1" applyBorder="1" applyAlignment="1">
      <alignment horizontal="center" vertical="center"/>
      <protection/>
    </xf>
    <xf numFmtId="4" fontId="9" fillId="0" borderId="29" xfId="53" applyNumberFormat="1" applyFont="1" applyFill="1" applyBorder="1" applyAlignment="1">
      <alignment horizontal="center" vertical="center"/>
      <protection/>
    </xf>
    <xf numFmtId="4" fontId="9" fillId="0" borderId="12" xfId="53" applyNumberFormat="1" applyFont="1" applyFill="1" applyBorder="1" applyAlignment="1">
      <alignment horizontal="center" vertical="center"/>
      <protection/>
    </xf>
    <xf numFmtId="4" fontId="11" fillId="0" borderId="25" xfId="0" applyNumberFormat="1" applyFont="1" applyFill="1" applyBorder="1" applyAlignment="1">
      <alignment horizontal="center" vertical="center"/>
    </xf>
    <xf numFmtId="4" fontId="9" fillId="0" borderId="12" xfId="0" applyNumberFormat="1" applyFont="1" applyFill="1" applyBorder="1" applyAlignment="1">
      <alignment horizontal="center" vertical="center"/>
    </xf>
    <xf numFmtId="4" fontId="11" fillId="0" borderId="25" xfId="53" applyNumberFormat="1" applyFont="1" applyFill="1" applyBorder="1" applyAlignment="1">
      <alignment horizontal="center" vertical="center"/>
      <protection/>
    </xf>
    <xf numFmtId="4" fontId="9" fillId="0" borderId="21" xfId="0" applyNumberFormat="1" applyFont="1" applyFill="1" applyBorder="1" applyAlignment="1">
      <alignment horizontal="center" vertical="center"/>
    </xf>
    <xf numFmtId="4" fontId="9" fillId="0" borderId="20" xfId="0" applyNumberFormat="1" applyFont="1" applyFill="1" applyBorder="1" applyAlignment="1">
      <alignment horizontal="center" vertical="center"/>
    </xf>
    <xf numFmtId="4" fontId="11" fillId="0" borderId="20" xfId="0" applyNumberFormat="1" applyFont="1" applyFill="1" applyBorder="1" applyAlignment="1">
      <alignment horizontal="center" vertical="center"/>
    </xf>
    <xf numFmtId="4" fontId="9" fillId="0" borderId="32" xfId="0" applyNumberFormat="1" applyFont="1" applyFill="1" applyBorder="1" applyAlignment="1">
      <alignment horizontal="center" vertical="center"/>
    </xf>
    <xf numFmtId="4" fontId="11" fillId="0" borderId="20" xfId="53" applyNumberFormat="1" applyFont="1" applyFill="1" applyBorder="1" applyAlignment="1">
      <alignment horizontal="center" vertical="center"/>
      <protection/>
    </xf>
    <xf numFmtId="4" fontId="10" fillId="0" borderId="25" xfId="53" applyNumberFormat="1" applyFont="1" applyFill="1" applyBorder="1" applyAlignment="1">
      <alignment horizontal="center" vertical="center"/>
      <protection/>
    </xf>
    <xf numFmtId="4" fontId="54" fillId="0" borderId="0" xfId="53" applyNumberFormat="1" applyFont="1" applyFill="1" applyAlignment="1">
      <alignment vertical="center"/>
      <protection/>
    </xf>
    <xf numFmtId="4" fontId="9" fillId="0" borderId="0" xfId="53" applyNumberFormat="1" applyFont="1" applyFill="1" applyAlignment="1">
      <alignment vertical="center"/>
      <protection/>
    </xf>
    <xf numFmtId="4" fontId="56" fillId="0" borderId="0" xfId="0" applyNumberFormat="1" applyFont="1" applyFill="1" applyAlignment="1">
      <alignment horizontal="right" vertical="center"/>
    </xf>
    <xf numFmtId="4" fontId="0" fillId="0" borderId="0" xfId="0" applyNumberFormat="1" applyFill="1" applyAlignment="1">
      <alignment horizontal="right" vertical="center"/>
    </xf>
    <xf numFmtId="4" fontId="7" fillId="0" borderId="0" xfId="53" applyNumberFormat="1" applyFont="1" applyFill="1" applyAlignment="1">
      <alignment horizontal="center" vertical="center"/>
      <protection/>
    </xf>
    <xf numFmtId="4" fontId="14" fillId="0" borderId="33" xfId="53" applyNumberFormat="1" applyFont="1" applyFill="1" applyBorder="1" applyAlignment="1">
      <alignment horizontal="center" vertical="center"/>
      <protection/>
    </xf>
    <xf numFmtId="4" fontId="7" fillId="0" borderId="0" xfId="53" applyNumberFormat="1" applyFont="1" applyFill="1" applyAlignment="1">
      <alignment vertical="center"/>
      <protection/>
    </xf>
    <xf numFmtId="189" fontId="16" fillId="0" borderId="0" xfId="0" applyNumberFormat="1" applyFont="1" applyFill="1" applyAlignment="1">
      <alignment horizontal="left"/>
    </xf>
    <xf numFmtId="202" fontId="9" fillId="0" borderId="0" xfId="53" applyNumberFormat="1" applyFont="1" applyFill="1" applyAlignment="1">
      <alignment vertical="center"/>
      <protection/>
    </xf>
    <xf numFmtId="0" fontId="7" fillId="0" borderId="21" xfId="0" applyFont="1" applyBorder="1" applyAlignment="1">
      <alignment vertical="center"/>
    </xf>
    <xf numFmtId="0" fontId="9" fillId="0" borderId="11" xfId="0" applyNumberFormat="1" applyFont="1" applyFill="1" applyBorder="1" applyAlignment="1">
      <alignment horizontal="left" vertical="center" wrapText="1"/>
    </xf>
    <xf numFmtId="180" fontId="9" fillId="0" borderId="0" xfId="53" applyNumberFormat="1" applyFont="1" applyAlignment="1">
      <alignment vertical="center"/>
      <protection/>
    </xf>
    <xf numFmtId="180" fontId="54" fillId="0" borderId="0" xfId="53" applyNumberFormat="1" applyFont="1" applyAlignment="1">
      <alignment vertical="center"/>
      <protection/>
    </xf>
    <xf numFmtId="49" fontId="9" fillId="24" borderId="24" xfId="53" applyNumberFormat="1" applyFont="1" applyFill="1" applyBorder="1" applyAlignment="1">
      <alignment vertical="center" wrapText="1"/>
      <protection/>
    </xf>
    <xf numFmtId="201" fontId="16" fillId="0" borderId="0" xfId="0" applyNumberFormat="1" applyFont="1" applyFill="1" applyAlignment="1">
      <alignment horizontal="left"/>
    </xf>
    <xf numFmtId="0" fontId="7" fillId="0" borderId="18" xfId="0" applyFont="1" applyFill="1" applyBorder="1" applyAlignment="1">
      <alignment horizontal="center" vertical="center" wrapText="1"/>
    </xf>
    <xf numFmtId="0" fontId="14" fillId="0" borderId="18"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49" fontId="14" fillId="0" borderId="15" xfId="53" applyNumberFormat="1" applyFont="1" applyFill="1" applyBorder="1" applyAlignment="1">
      <alignment horizontal="center" vertical="center"/>
      <protection/>
    </xf>
    <xf numFmtId="180" fontId="7" fillId="0" borderId="0" xfId="53" applyNumberFormat="1" applyFont="1" applyFill="1">
      <alignment/>
      <protection/>
    </xf>
    <xf numFmtId="49" fontId="11" fillId="4" borderId="11" xfId="0" applyNumberFormat="1" applyFont="1" applyFill="1" applyBorder="1" applyAlignment="1">
      <alignment horizontal="left" vertical="center" wrapText="1"/>
    </xf>
    <xf numFmtId="49" fontId="11" fillId="4" borderId="11" xfId="0" applyNumberFormat="1" applyFont="1" applyFill="1" applyBorder="1" applyAlignment="1">
      <alignment horizontal="center" vertical="center" wrapText="1"/>
    </xf>
    <xf numFmtId="49" fontId="14" fillId="4" borderId="10" xfId="53" applyNumberFormat="1" applyFont="1" applyFill="1" applyBorder="1" applyAlignment="1">
      <alignment horizontal="center" vertical="center" wrapText="1"/>
      <protection/>
    </xf>
    <xf numFmtId="43" fontId="11" fillId="4" borderId="11" xfId="63" applyNumberFormat="1" applyFont="1" applyFill="1" applyBorder="1" applyAlignment="1">
      <alignment horizontal="center" vertical="center" wrapText="1"/>
    </xf>
    <xf numFmtId="11" fontId="9" fillId="4" borderId="11" xfId="0" applyNumberFormat="1" applyFont="1" applyFill="1" applyBorder="1" applyAlignment="1">
      <alignment horizontal="left" vertical="top" wrapText="1"/>
    </xf>
    <xf numFmtId="49" fontId="7" fillId="4" borderId="10" xfId="53" applyNumberFormat="1" applyFont="1" applyFill="1" applyBorder="1" applyAlignment="1">
      <alignment horizontal="center" vertical="center" wrapText="1"/>
      <protection/>
    </xf>
    <xf numFmtId="49" fontId="9" fillId="4" borderId="11" xfId="0" applyNumberFormat="1" applyFont="1" applyFill="1" applyBorder="1" applyAlignment="1">
      <alignment horizontal="center" vertical="center" wrapText="1"/>
    </xf>
    <xf numFmtId="43" fontId="9" fillId="4" borderId="11" xfId="63" applyNumberFormat="1" applyFont="1" applyFill="1" applyBorder="1" applyAlignment="1">
      <alignment horizontal="center" vertical="center" wrapText="1"/>
    </xf>
    <xf numFmtId="173" fontId="9" fillId="4" borderId="11" xfId="0" applyNumberFormat="1" applyFont="1" applyFill="1" applyBorder="1" applyAlignment="1">
      <alignment horizontal="left" vertical="top" wrapText="1"/>
    </xf>
    <xf numFmtId="49" fontId="9" fillId="4" borderId="10" xfId="53" applyNumberFormat="1" applyFont="1" applyFill="1" applyBorder="1" applyAlignment="1">
      <alignment horizontal="center" vertical="center" wrapText="1"/>
      <protection/>
    </xf>
    <xf numFmtId="0" fontId="9" fillId="4" borderId="19" xfId="53" applyFont="1" applyFill="1" applyBorder="1" applyAlignment="1">
      <alignment vertical="center"/>
      <protection/>
    </xf>
    <xf numFmtId="173" fontId="11" fillId="4" borderId="11" xfId="0" applyNumberFormat="1" applyFont="1" applyFill="1" applyBorder="1" applyAlignment="1">
      <alignment horizontal="left" vertical="top" wrapText="1"/>
    </xf>
    <xf numFmtId="2" fontId="9" fillId="4" borderId="11" xfId="0" applyNumberFormat="1" applyFont="1" applyFill="1" applyBorder="1" applyAlignment="1">
      <alignment horizontal="left" vertical="top" wrapText="1"/>
    </xf>
    <xf numFmtId="0" fontId="7" fillId="4" borderId="11" xfId="0" applyFont="1" applyFill="1" applyBorder="1" applyAlignment="1">
      <alignment horizontal="left" wrapText="1"/>
    </xf>
    <xf numFmtId="0" fontId="9" fillId="4" borderId="11" xfId="0" applyFont="1" applyFill="1" applyBorder="1" applyAlignment="1">
      <alignment horizontal="left" vertical="center" wrapText="1"/>
    </xf>
    <xf numFmtId="0" fontId="9" fillId="4" borderId="11" xfId="0" applyFont="1" applyFill="1" applyBorder="1" applyAlignment="1">
      <alignment horizontal="center" vertical="center"/>
    </xf>
    <xf numFmtId="43" fontId="7" fillId="4" borderId="11" xfId="63" applyNumberFormat="1" applyFont="1" applyFill="1" applyBorder="1" applyAlignment="1">
      <alignment horizontal="center" vertical="center"/>
    </xf>
    <xf numFmtId="0" fontId="14" fillId="4" borderId="11" xfId="0" applyFont="1" applyFill="1" applyBorder="1" applyAlignment="1">
      <alignment vertical="center" wrapText="1"/>
    </xf>
    <xf numFmtId="0" fontId="7" fillId="4" borderId="11" xfId="0" applyFont="1" applyFill="1" applyBorder="1" applyAlignment="1">
      <alignment vertical="center" wrapText="1"/>
    </xf>
    <xf numFmtId="0" fontId="9" fillId="4" borderId="17" xfId="0" applyFont="1" applyFill="1" applyBorder="1" applyAlignment="1">
      <alignment horizontal="left" vertical="center" wrapText="1"/>
    </xf>
    <xf numFmtId="49" fontId="7" fillId="4" borderId="18" xfId="0" applyNumberFormat="1" applyFont="1" applyFill="1" applyBorder="1" applyAlignment="1">
      <alignment horizontal="center" vertical="center"/>
    </xf>
    <xf numFmtId="0" fontId="7" fillId="4" borderId="18" xfId="0" applyFont="1" applyFill="1" applyBorder="1" applyAlignment="1">
      <alignment vertical="center" wrapText="1"/>
    </xf>
    <xf numFmtId="49" fontId="9" fillId="4" borderId="11" xfId="0" applyNumberFormat="1" applyFont="1" applyFill="1" applyBorder="1" applyAlignment="1">
      <alignment horizontal="left" vertical="center" wrapText="1"/>
    </xf>
    <xf numFmtId="49" fontId="4" fillId="4" borderId="11" xfId="0" applyNumberFormat="1" applyFont="1" applyFill="1" applyBorder="1" applyAlignment="1">
      <alignment horizontal="left" vertical="center" wrapText="1"/>
    </xf>
    <xf numFmtId="49" fontId="7" fillId="4" borderId="27" xfId="0" applyNumberFormat="1" applyFont="1" applyFill="1" applyBorder="1" applyAlignment="1">
      <alignment horizontal="center" vertical="center"/>
    </xf>
    <xf numFmtId="0" fontId="7" fillId="4" borderId="11" xfId="0" applyFont="1" applyFill="1" applyBorder="1" applyAlignment="1">
      <alignment horizontal="left" vertical="center" wrapText="1"/>
    </xf>
    <xf numFmtId="0" fontId="11" fillId="4" borderId="11" xfId="0" applyFont="1" applyFill="1" applyBorder="1" applyAlignment="1">
      <alignment horizontal="center" vertical="center" wrapText="1"/>
    </xf>
    <xf numFmtId="0" fontId="9" fillId="4" borderId="11" xfId="0" applyFont="1" applyFill="1" applyBorder="1" applyAlignment="1">
      <alignment horizontal="center" vertical="center" wrapText="1"/>
    </xf>
    <xf numFmtId="184" fontId="11" fillId="4" borderId="11" xfId="0" applyNumberFormat="1" applyFont="1" applyFill="1" applyBorder="1" applyAlignment="1">
      <alignment horizontal="left" vertical="center" wrapText="1"/>
    </xf>
    <xf numFmtId="0" fontId="4" fillId="4" borderId="19" xfId="53" applyFont="1" applyFill="1" applyBorder="1" applyAlignment="1">
      <alignment vertical="center"/>
      <protection/>
    </xf>
    <xf numFmtId="0" fontId="7" fillId="4" borderId="11" xfId="0" applyFont="1" applyFill="1" applyBorder="1" applyAlignment="1">
      <alignment horizontal="center" vertical="center" wrapText="1"/>
    </xf>
    <xf numFmtId="0" fontId="9" fillId="4" borderId="22" xfId="53" applyFont="1" applyFill="1" applyBorder="1" applyAlignment="1">
      <alignment vertical="center" wrapText="1"/>
      <protection/>
    </xf>
    <xf numFmtId="0" fontId="9" fillId="4" borderId="42" xfId="53" applyFont="1" applyFill="1" applyBorder="1" applyAlignment="1">
      <alignment vertical="center"/>
      <protection/>
    </xf>
    <xf numFmtId="0" fontId="7" fillId="4" borderId="10" xfId="0" applyFont="1" applyFill="1" applyBorder="1" applyAlignment="1">
      <alignment horizontal="center" vertical="center" wrapText="1"/>
    </xf>
    <xf numFmtId="173" fontId="9" fillId="4" borderId="14" xfId="0" applyNumberFormat="1" applyFont="1" applyFill="1" applyBorder="1" applyAlignment="1">
      <alignment horizontal="left" vertical="top" wrapText="1"/>
    </xf>
    <xf numFmtId="0" fontId="9" fillId="4" borderId="11" xfId="0" applyFont="1" applyFill="1" applyBorder="1" applyAlignment="1">
      <alignment horizontal="left" wrapText="1"/>
    </xf>
    <xf numFmtId="49" fontId="9" fillId="4" borderId="10" xfId="0" applyNumberFormat="1" applyFont="1" applyFill="1" applyBorder="1" applyAlignment="1">
      <alignment horizontal="center" vertical="center" wrapText="1"/>
    </xf>
    <xf numFmtId="49" fontId="7" fillId="24" borderId="10" xfId="53" applyNumberFormat="1" applyFont="1" applyFill="1" applyBorder="1" applyAlignment="1">
      <alignment horizontal="center" vertical="center" wrapText="1"/>
      <protection/>
    </xf>
    <xf numFmtId="49" fontId="9" fillId="24" borderId="11" xfId="0" applyNumberFormat="1" applyFont="1" applyFill="1" applyBorder="1" applyAlignment="1">
      <alignment horizontal="center" vertical="center" wrapText="1"/>
    </xf>
    <xf numFmtId="43" fontId="9" fillId="24" borderId="11" xfId="63" applyNumberFormat="1" applyFont="1" applyFill="1" applyBorder="1" applyAlignment="1">
      <alignment horizontal="center" vertical="center" wrapText="1"/>
    </xf>
    <xf numFmtId="43" fontId="9" fillId="0" borderId="11" xfId="63" applyNumberFormat="1" applyFont="1" applyFill="1" applyBorder="1" applyAlignment="1">
      <alignment horizontal="center" vertical="center" wrapText="1"/>
    </xf>
    <xf numFmtId="49" fontId="9" fillId="0" borderId="10" xfId="53" applyNumberFormat="1" applyFont="1" applyFill="1" applyBorder="1" applyAlignment="1">
      <alignment horizontal="center" vertical="center" wrapText="1"/>
      <protection/>
    </xf>
    <xf numFmtId="0" fontId="9" fillId="0" borderId="19" xfId="53" applyFont="1" applyFill="1" applyBorder="1" applyAlignment="1">
      <alignment vertical="center"/>
      <protection/>
    </xf>
    <xf numFmtId="43" fontId="7" fillId="0" borderId="11" xfId="63" applyNumberFormat="1" applyFont="1" applyFill="1" applyBorder="1" applyAlignment="1">
      <alignment horizontal="center" vertical="center"/>
    </xf>
    <xf numFmtId="49" fontId="14" fillId="24" borderId="10" xfId="53" applyNumberFormat="1" applyFont="1" applyFill="1" applyBorder="1" applyAlignment="1">
      <alignment horizontal="center" vertical="center" wrapText="1"/>
      <protection/>
    </xf>
    <xf numFmtId="43" fontId="11" fillId="24" borderId="11" xfId="63" applyNumberFormat="1" applyFont="1" applyFill="1" applyBorder="1" applyAlignment="1">
      <alignment horizontal="center" vertical="center" wrapText="1"/>
    </xf>
    <xf numFmtId="0" fontId="9" fillId="0" borderId="23" xfId="53" applyFont="1" applyFill="1" applyBorder="1" applyAlignment="1">
      <alignment vertical="center" wrapText="1"/>
      <protection/>
    </xf>
    <xf numFmtId="188" fontId="11" fillId="0" borderId="11" xfId="63" applyNumberFormat="1" applyFont="1" applyFill="1" applyBorder="1" applyAlignment="1">
      <alignment horizontal="center" vertical="center" wrapText="1"/>
    </xf>
    <xf numFmtId="0" fontId="7" fillId="0" borderId="18" xfId="0" applyFont="1" applyFill="1" applyBorder="1" applyAlignment="1">
      <alignment vertical="center" wrapText="1"/>
    </xf>
    <xf numFmtId="49" fontId="11" fillId="24" borderId="11" xfId="0" applyNumberFormat="1" applyFont="1" applyFill="1" applyBorder="1" applyAlignment="1">
      <alignment horizontal="left" vertical="center" wrapText="1"/>
    </xf>
    <xf numFmtId="173" fontId="11" fillId="24" borderId="11" xfId="0" applyNumberFormat="1" applyFont="1" applyFill="1" applyBorder="1" applyAlignment="1">
      <alignment horizontal="left" vertical="top" wrapText="1"/>
    </xf>
    <xf numFmtId="49" fontId="9" fillId="24" borderId="11" xfId="0" applyNumberFormat="1" applyFont="1" applyFill="1" applyBorder="1" applyAlignment="1">
      <alignment horizontal="left" vertical="center" wrapText="1"/>
    </xf>
    <xf numFmtId="0" fontId="7" fillId="24" borderId="11" xfId="0" applyFont="1" applyFill="1" applyBorder="1" applyAlignment="1">
      <alignment horizontal="center" vertical="center" wrapText="1"/>
    </xf>
    <xf numFmtId="49" fontId="22" fillId="0" borderId="10" xfId="53" applyNumberFormat="1" applyFont="1" applyFill="1" applyBorder="1" applyAlignment="1">
      <alignment horizontal="center" vertical="center" wrapText="1"/>
      <protection/>
    </xf>
    <xf numFmtId="49" fontId="21" fillId="0" borderId="11" xfId="0" applyNumberFormat="1" applyFont="1" applyFill="1" applyBorder="1" applyAlignment="1">
      <alignment horizontal="center" vertical="center" wrapText="1"/>
    </xf>
    <xf numFmtId="49" fontId="11" fillId="0" borderId="18" xfId="0" applyNumberFormat="1" applyFont="1" applyFill="1" applyBorder="1" applyAlignment="1">
      <alignment horizontal="left" vertical="center" wrapText="1"/>
    </xf>
    <xf numFmtId="49" fontId="11" fillId="24" borderId="11" xfId="0" applyNumberFormat="1" applyFont="1" applyFill="1" applyBorder="1" applyAlignment="1">
      <alignment horizontal="center" vertical="center" wrapText="1"/>
    </xf>
    <xf numFmtId="0" fontId="7" fillId="24" borderId="11" xfId="0" applyFont="1" applyFill="1" applyBorder="1" applyAlignment="1">
      <alignment horizontal="left" wrapText="1"/>
    </xf>
    <xf numFmtId="0" fontId="9" fillId="24" borderId="11" xfId="0" applyFont="1" applyFill="1" applyBorder="1" applyAlignment="1">
      <alignment horizontal="left" vertical="top" wrapText="1"/>
    </xf>
    <xf numFmtId="43" fontId="11" fillId="0" borderId="11" xfId="63" applyNumberFormat="1" applyFont="1" applyFill="1" applyBorder="1" applyAlignment="1">
      <alignment vertical="center" wrapText="1"/>
    </xf>
    <xf numFmtId="43" fontId="7" fillId="0" borderId="11" xfId="63" applyNumberFormat="1" applyFont="1" applyFill="1" applyBorder="1" applyAlignment="1">
      <alignment vertical="center"/>
    </xf>
    <xf numFmtId="0" fontId="9" fillId="0" borderId="11" xfId="0" applyFont="1" applyFill="1" applyBorder="1" applyAlignment="1">
      <alignment horizontal="center" vertical="center" wrapText="1"/>
    </xf>
    <xf numFmtId="0" fontId="11" fillId="24" borderId="11" xfId="0" applyFont="1" applyFill="1" applyBorder="1" applyAlignment="1">
      <alignment horizontal="center" vertical="center" wrapText="1"/>
    </xf>
    <xf numFmtId="0" fontId="9" fillId="24" borderId="11" xfId="0" applyFont="1" applyFill="1" applyBorder="1" applyAlignment="1">
      <alignment horizontal="center" vertical="center" wrapText="1"/>
    </xf>
    <xf numFmtId="43" fontId="7" fillId="0" borderId="11" xfId="63"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2" xfId="53" applyFont="1" applyFill="1" applyBorder="1" applyAlignment="1">
      <alignment vertical="center" wrapText="1"/>
      <protection/>
    </xf>
    <xf numFmtId="0" fontId="9" fillId="0" borderId="42" xfId="53" applyFont="1" applyFill="1" applyBorder="1" applyAlignment="1">
      <alignment vertical="center"/>
      <protection/>
    </xf>
    <xf numFmtId="0" fontId="9" fillId="0" borderId="47" xfId="53" applyFont="1" applyFill="1" applyBorder="1" applyAlignment="1">
      <alignment vertical="center"/>
      <protection/>
    </xf>
    <xf numFmtId="0" fontId="9" fillId="0" borderId="23" xfId="53" applyFont="1" applyFill="1" applyBorder="1" applyAlignment="1">
      <alignment vertical="center"/>
      <protection/>
    </xf>
    <xf numFmtId="0" fontId="9" fillId="0" borderId="22" xfId="53" applyFont="1" applyFill="1" applyBorder="1" applyAlignment="1">
      <alignment vertical="center"/>
      <protection/>
    </xf>
    <xf numFmtId="0" fontId="9" fillId="0" borderId="13" xfId="53" applyFont="1" applyFill="1" applyBorder="1" applyAlignment="1">
      <alignment horizontal="left" vertical="center"/>
      <protection/>
    </xf>
    <xf numFmtId="0" fontId="9" fillId="0" borderId="13" xfId="53" applyFont="1" applyFill="1" applyBorder="1" applyAlignment="1">
      <alignment vertical="center"/>
      <protection/>
    </xf>
    <xf numFmtId="0" fontId="9" fillId="0" borderId="17" xfId="53" applyFont="1" applyFill="1" applyBorder="1" applyAlignment="1">
      <alignment vertical="center" wrapText="1"/>
      <protection/>
    </xf>
    <xf numFmtId="0" fontId="9" fillId="0" borderId="17" xfId="53" applyFont="1" applyFill="1" applyBorder="1" applyAlignment="1">
      <alignment vertical="center"/>
      <protection/>
    </xf>
    <xf numFmtId="0" fontId="9" fillId="0" borderId="22" xfId="53" applyFont="1" applyFill="1" applyBorder="1" applyAlignment="1">
      <alignment horizontal="left" vertical="center"/>
      <protection/>
    </xf>
    <xf numFmtId="4" fontId="52" fillId="0" borderId="0" xfId="0" applyNumberFormat="1" applyFont="1" applyFill="1" applyAlignment="1">
      <alignment horizontal="left"/>
    </xf>
    <xf numFmtId="43" fontId="7" fillId="0" borderId="0" xfId="63" applyNumberFormat="1" applyFont="1" applyFill="1" applyAlignment="1">
      <alignment horizontal="right" vertical="center"/>
    </xf>
    <xf numFmtId="43" fontId="9" fillId="0" borderId="0" xfId="53" applyNumberFormat="1" applyFont="1" applyFill="1" applyAlignment="1">
      <alignment horizontal="right" vertical="center"/>
      <protection/>
    </xf>
    <xf numFmtId="43" fontId="7" fillId="0" borderId="0" xfId="63" applyNumberFormat="1" applyFont="1" applyFill="1" applyAlignment="1">
      <alignment vertical="center"/>
    </xf>
    <xf numFmtId="43" fontId="16" fillId="0" borderId="0" xfId="63" applyNumberFormat="1" applyFont="1" applyFill="1" applyAlignment="1">
      <alignment vertical="center"/>
    </xf>
    <xf numFmtId="43" fontId="2" fillId="0" borderId="11" xfId="63" applyNumberFormat="1" applyFont="1" applyFill="1" applyBorder="1" applyAlignment="1">
      <alignment vertical="center" wrapText="1"/>
    </xf>
    <xf numFmtId="43" fontId="3" fillId="0" borderId="11" xfId="63" applyNumberFormat="1" applyFont="1" applyFill="1" applyBorder="1" applyAlignment="1">
      <alignment vertical="center" wrapText="1"/>
    </xf>
    <xf numFmtId="43" fontId="14" fillId="0" borderId="11" xfId="63" applyNumberFormat="1" applyFont="1" applyFill="1" applyBorder="1" applyAlignment="1">
      <alignment vertical="center" wrapText="1"/>
    </xf>
    <xf numFmtId="43" fontId="7" fillId="0" borderId="11" xfId="63" applyNumberFormat="1" applyFont="1" applyFill="1" applyBorder="1" applyAlignment="1">
      <alignment vertical="center" wrapText="1"/>
    </xf>
    <xf numFmtId="43" fontId="2" fillId="0" borderId="11" xfId="63" applyNumberFormat="1" applyFont="1" applyFill="1" applyBorder="1" applyAlignment="1">
      <alignment vertical="center"/>
    </xf>
    <xf numFmtId="43" fontId="9" fillId="0" borderId="11" xfId="63" applyNumberFormat="1" applyFont="1" applyFill="1" applyBorder="1" applyAlignment="1">
      <alignment vertical="center" wrapText="1"/>
    </xf>
    <xf numFmtId="43" fontId="3" fillId="0" borderId="11" xfId="63" applyNumberFormat="1" applyFont="1" applyFill="1" applyBorder="1" applyAlignment="1">
      <alignment vertical="center"/>
    </xf>
    <xf numFmtId="43" fontId="14" fillId="0" borderId="11" xfId="63" applyNumberFormat="1" applyFont="1" applyFill="1" applyBorder="1" applyAlignment="1">
      <alignment vertical="center"/>
    </xf>
    <xf numFmtId="43" fontId="2" fillId="0" borderId="11" xfId="63" applyNumberFormat="1" applyFont="1" applyFill="1" applyBorder="1" applyAlignment="1">
      <alignment horizontal="center" vertical="center" wrapText="1"/>
    </xf>
    <xf numFmtId="43" fontId="3" fillId="0" borderId="11" xfId="63" applyNumberFormat="1" applyFont="1" applyFill="1" applyBorder="1" applyAlignment="1">
      <alignment horizontal="center" vertical="center"/>
    </xf>
    <xf numFmtId="43" fontId="22" fillId="0" borderId="11" xfId="63" applyNumberFormat="1" applyFont="1" applyFill="1" applyBorder="1" applyAlignment="1">
      <alignment vertical="center"/>
    </xf>
    <xf numFmtId="43" fontId="57" fillId="0" borderId="0" xfId="63" applyNumberFormat="1" applyFont="1" applyFill="1" applyAlignment="1">
      <alignment vertical="center"/>
    </xf>
    <xf numFmtId="43" fontId="18" fillId="0" borderId="0" xfId="63" applyNumberFormat="1" applyFont="1" applyFill="1" applyAlignment="1">
      <alignment vertical="center"/>
    </xf>
    <xf numFmtId="182" fontId="58" fillId="0" borderId="0" xfId="53" applyNumberFormat="1" applyFont="1" applyFill="1" applyBorder="1" applyAlignment="1">
      <alignment horizontal="center" vertical="center"/>
      <protection/>
    </xf>
    <xf numFmtId="4" fontId="59" fillId="0" borderId="29" xfId="53" applyNumberFormat="1" applyFont="1" applyFill="1" applyBorder="1" applyAlignment="1">
      <alignment horizontal="center" vertical="center"/>
      <protection/>
    </xf>
    <xf numFmtId="4" fontId="14" fillId="0" borderId="20" xfId="53" applyNumberFormat="1" applyFont="1" applyFill="1" applyBorder="1" applyAlignment="1">
      <alignment horizontal="center" vertical="center"/>
      <protection/>
    </xf>
    <xf numFmtId="4" fontId="6" fillId="0" borderId="20" xfId="53" applyNumberFormat="1" applyFont="1" applyFill="1" applyBorder="1" applyAlignment="1">
      <alignment horizontal="center" vertical="center"/>
      <protection/>
    </xf>
    <xf numFmtId="4" fontId="60" fillId="0" borderId="20" xfId="53" applyNumberFormat="1" applyFont="1" applyFill="1" applyBorder="1" applyAlignment="1">
      <alignment horizontal="center" vertical="center"/>
      <protection/>
    </xf>
    <xf numFmtId="4" fontId="7" fillId="0" borderId="20" xfId="53" applyNumberFormat="1" applyFont="1" applyFill="1" applyBorder="1" applyAlignment="1">
      <alignment horizontal="center" vertical="center"/>
      <protection/>
    </xf>
    <xf numFmtId="4" fontId="51" fillId="0" borderId="20" xfId="53" applyNumberFormat="1" applyFont="1" applyFill="1" applyBorder="1" applyAlignment="1">
      <alignment horizontal="center" vertical="center"/>
      <protection/>
    </xf>
    <xf numFmtId="4" fontId="14" fillId="0" borderId="12" xfId="53" applyNumberFormat="1" applyFont="1" applyFill="1" applyBorder="1" applyAlignment="1">
      <alignment horizontal="center" vertical="center"/>
      <protection/>
    </xf>
    <xf numFmtId="4" fontId="7" fillId="0" borderId="12" xfId="53" applyNumberFormat="1" applyFont="1" applyFill="1" applyBorder="1" applyAlignment="1">
      <alignment horizontal="center" vertical="center"/>
      <protection/>
    </xf>
    <xf numFmtId="4" fontId="7" fillId="0" borderId="32" xfId="53" applyNumberFormat="1" applyFont="1" applyFill="1" applyBorder="1" applyAlignment="1">
      <alignment horizontal="center" vertical="center"/>
      <protection/>
    </xf>
    <xf numFmtId="4" fontId="9" fillId="0" borderId="0" xfId="53" applyNumberFormat="1" applyFont="1" applyAlignment="1">
      <alignment vertical="center"/>
      <protection/>
    </xf>
    <xf numFmtId="4" fontId="12" fillId="0" borderId="0" xfId="53" applyNumberFormat="1" applyFont="1" applyAlignment="1">
      <alignment horizontal="center" vertical="center"/>
      <protection/>
    </xf>
    <xf numFmtId="4" fontId="5" fillId="0" borderId="25" xfId="65" applyNumberFormat="1" applyFont="1" applyBorder="1" applyAlignment="1">
      <alignment horizontal="center" vertical="center"/>
    </xf>
    <xf numFmtId="4" fontId="4" fillId="0" borderId="21" xfId="65" applyNumberFormat="1" applyFont="1" applyFill="1" applyBorder="1" applyAlignment="1">
      <alignment horizontal="center" vertical="center"/>
    </xf>
    <xf numFmtId="4" fontId="4" fillId="0" borderId="12" xfId="65" applyNumberFormat="1" applyFont="1" applyFill="1" applyBorder="1" applyAlignment="1">
      <alignment horizontal="center" vertical="center"/>
    </xf>
    <xf numFmtId="4" fontId="5" fillId="0" borderId="25" xfId="65" applyNumberFormat="1" applyFont="1" applyFill="1" applyBorder="1" applyAlignment="1">
      <alignment horizontal="center" vertical="center"/>
    </xf>
    <xf numFmtId="4" fontId="4" fillId="24" borderId="21" xfId="65" applyNumberFormat="1" applyFont="1" applyFill="1" applyBorder="1" applyAlignment="1">
      <alignment horizontal="center" vertical="center"/>
    </xf>
    <xf numFmtId="4" fontId="4" fillId="0" borderId="29" xfId="65" applyNumberFormat="1" applyFont="1" applyBorder="1" applyAlignment="1">
      <alignment horizontal="center" vertical="center"/>
    </xf>
    <xf numFmtId="4" fontId="4" fillId="0" borderId="20" xfId="65" applyNumberFormat="1" applyFont="1" applyBorder="1" applyAlignment="1">
      <alignment horizontal="center" vertical="center"/>
    </xf>
    <xf numFmtId="4" fontId="10" fillId="0" borderId="25" xfId="65" applyNumberFormat="1" applyFont="1" applyBorder="1" applyAlignment="1">
      <alignment horizontal="center" vertical="center"/>
    </xf>
    <xf numFmtId="4" fontId="54" fillId="0" borderId="0" xfId="53" applyNumberFormat="1" applyFont="1" applyAlignment="1">
      <alignment vertical="center"/>
      <protection/>
    </xf>
    <xf numFmtId="43" fontId="61" fillId="0" borderId="0" xfId="0" applyNumberFormat="1" applyFont="1" applyFill="1" applyAlignment="1">
      <alignment vertical="center"/>
    </xf>
    <xf numFmtId="43" fontId="17" fillId="0" borderId="0" xfId="0" applyNumberFormat="1" applyFont="1" applyFill="1" applyAlignment="1">
      <alignment horizontal="center" vertical="center"/>
    </xf>
    <xf numFmtId="0" fontId="9" fillId="0" borderId="0" xfId="53" applyFont="1" applyFill="1" applyAlignment="1">
      <alignment vertical="center" wrapText="1"/>
      <protection/>
    </xf>
    <xf numFmtId="49" fontId="9" fillId="0" borderId="0" xfId="53" applyNumberFormat="1" applyFont="1" applyFill="1" applyAlignment="1">
      <alignment vertical="center" wrapText="1"/>
      <protection/>
    </xf>
    <xf numFmtId="49" fontId="11" fillId="0" borderId="19" xfId="53" applyNumberFormat="1" applyFont="1" applyFill="1" applyBorder="1" applyAlignment="1">
      <alignment vertical="center" wrapText="1"/>
      <protection/>
    </xf>
    <xf numFmtId="49" fontId="11" fillId="0" borderId="24" xfId="53" applyNumberFormat="1" applyFont="1" applyFill="1" applyBorder="1" applyAlignment="1">
      <alignment vertical="center" wrapText="1"/>
      <protection/>
    </xf>
    <xf numFmtId="49" fontId="11" fillId="0" borderId="10" xfId="0" applyNumberFormat="1" applyFont="1" applyFill="1" applyBorder="1" applyAlignment="1">
      <alignment vertical="center" wrapText="1"/>
    </xf>
    <xf numFmtId="49" fontId="11" fillId="0" borderId="48" xfId="0" applyNumberFormat="1" applyFont="1" applyFill="1" applyBorder="1" applyAlignment="1">
      <alignment vertical="center" wrapText="1"/>
    </xf>
    <xf numFmtId="49" fontId="11" fillId="0" borderId="37" xfId="0" applyNumberFormat="1" applyFont="1" applyFill="1" applyBorder="1" applyAlignment="1">
      <alignment vertical="center" wrapText="1"/>
    </xf>
    <xf numFmtId="43" fontId="27" fillId="0" borderId="0" xfId="53" applyNumberFormat="1" applyFont="1" applyAlignment="1">
      <alignment vertical="center"/>
      <protection/>
    </xf>
    <xf numFmtId="4" fontId="9" fillId="0" borderId="0" xfId="53" applyNumberFormat="1" applyFont="1" applyFill="1">
      <alignment/>
      <protection/>
    </xf>
    <xf numFmtId="0" fontId="6" fillId="0" borderId="0" xfId="0" applyFont="1" applyFill="1" applyAlignment="1">
      <alignment horizontal="center" wrapText="1"/>
    </xf>
    <xf numFmtId="0" fontId="11" fillId="0" borderId="18" xfId="0" applyFont="1" applyFill="1" applyBorder="1" applyAlignment="1">
      <alignment horizontal="left" wrapText="1"/>
    </xf>
    <xf numFmtId="4" fontId="9" fillId="0" borderId="0" xfId="53" applyNumberFormat="1" applyFont="1" applyFill="1" applyAlignment="1">
      <alignment horizontal="right" vertical="center"/>
      <protection/>
    </xf>
    <xf numFmtId="43" fontId="9" fillId="0" borderId="0" xfId="53" applyNumberFormat="1" applyFont="1" applyAlignment="1">
      <alignment horizontal="center" vertical="center"/>
      <protection/>
    </xf>
    <xf numFmtId="0" fontId="10" fillId="0" borderId="0" xfId="53" applyFont="1" applyAlignment="1">
      <alignment horizontal="center" vertical="center" wrapText="1"/>
      <protection/>
    </xf>
    <xf numFmtId="0" fontId="12" fillId="0" borderId="15" xfId="53" applyFont="1" applyBorder="1" applyAlignment="1">
      <alignment horizontal="center" vertical="center"/>
      <protection/>
    </xf>
    <xf numFmtId="0" fontId="12" fillId="0" borderId="31" xfId="53" applyFont="1" applyBorder="1" applyAlignment="1">
      <alignment horizontal="center" vertical="center"/>
      <protection/>
    </xf>
    <xf numFmtId="49" fontId="11" fillId="0" borderId="35" xfId="53" applyNumberFormat="1" applyFont="1" applyFill="1" applyBorder="1" applyAlignment="1">
      <alignment horizontal="center" vertical="center" wrapText="1"/>
      <protection/>
    </xf>
    <xf numFmtId="49" fontId="11" fillId="0" borderId="38" xfId="53" applyNumberFormat="1" applyFont="1" applyFill="1" applyBorder="1" applyAlignment="1">
      <alignment horizontal="center" vertical="center" wrapText="1"/>
      <protection/>
    </xf>
    <xf numFmtId="0" fontId="5" fillId="0" borderId="0" xfId="53" applyFont="1" applyFill="1" applyAlignment="1">
      <alignment horizontal="center" wrapText="1"/>
      <protection/>
    </xf>
    <xf numFmtId="0" fontId="10" fillId="0" borderId="0" xfId="53" applyFont="1" applyFill="1" applyAlignment="1">
      <alignment horizontal="center" wrapText="1"/>
      <protection/>
    </xf>
    <xf numFmtId="4" fontId="54" fillId="0" borderId="0" xfId="53" applyNumberFormat="1" applyFont="1" applyFill="1" applyAlignment="1">
      <alignment horizontal="center"/>
      <protection/>
    </xf>
    <xf numFmtId="0" fontId="54" fillId="0" borderId="0" xfId="53" applyFont="1" applyFill="1" applyAlignment="1">
      <alignment horizontal="center"/>
      <protection/>
    </xf>
    <xf numFmtId="0" fontId="7" fillId="0" borderId="32"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5" fillId="0" borderId="0" xfId="53" applyFont="1" applyFill="1" applyAlignment="1">
      <alignment horizontal="center" vertical="center" wrapText="1"/>
      <protection/>
    </xf>
    <xf numFmtId="0" fontId="5" fillId="0" borderId="0" xfId="53" applyFont="1" applyFill="1" applyAlignment="1">
      <alignment horizontal="center" vertical="center"/>
      <protection/>
    </xf>
    <xf numFmtId="0" fontId="11" fillId="0" borderId="24" xfId="53" applyFont="1" applyFill="1" applyBorder="1" applyAlignment="1">
      <alignment horizontal="center" vertical="center"/>
      <protection/>
    </xf>
    <xf numFmtId="0" fontId="11" fillId="0" borderId="49" xfId="53" applyFont="1" applyFill="1" applyBorder="1" applyAlignment="1">
      <alignment horizontal="center" vertical="center"/>
      <protection/>
    </xf>
    <xf numFmtId="0" fontId="11" fillId="0" borderId="15" xfId="53" applyFont="1" applyFill="1" applyBorder="1" applyAlignment="1">
      <alignment horizontal="center" vertical="center" wrapText="1"/>
      <protection/>
    </xf>
    <xf numFmtId="0" fontId="11" fillId="0" borderId="31" xfId="53" applyFont="1" applyFill="1" applyBorder="1" applyAlignment="1">
      <alignment horizontal="center" vertical="center" wrapText="1"/>
      <protection/>
    </xf>
    <xf numFmtId="0" fontId="15" fillId="0" borderId="0" xfId="53" applyFont="1" applyAlignment="1">
      <alignment horizontal="center" vertical="center" wrapText="1"/>
      <protection/>
    </xf>
    <xf numFmtId="4" fontId="5" fillId="0" borderId="15" xfId="53" applyNumberFormat="1" applyFont="1" applyBorder="1" applyAlignment="1">
      <alignment horizontal="center" vertical="center" wrapText="1"/>
      <protection/>
    </xf>
    <xf numFmtId="4" fontId="5" fillId="0" borderId="31" xfId="53" applyNumberFormat="1" applyFont="1" applyBorder="1" applyAlignment="1">
      <alignment horizontal="center" vertical="center" wrapText="1"/>
      <protection/>
    </xf>
    <xf numFmtId="0" fontId="5" fillId="0" borderId="25" xfId="53" applyFont="1" applyBorder="1" applyAlignment="1">
      <alignment horizontal="center" vertical="center"/>
      <protection/>
    </xf>
    <xf numFmtId="0" fontId="5" fillId="0" borderId="24" xfId="53" applyFont="1" applyBorder="1" applyAlignment="1">
      <alignment horizontal="center" vertical="center"/>
      <protection/>
    </xf>
    <xf numFmtId="0" fontId="10" fillId="0" borderId="24" xfId="53" applyFont="1" applyBorder="1" applyAlignment="1">
      <alignment horizontal="center" vertical="center"/>
      <protection/>
    </xf>
    <xf numFmtId="0" fontId="10" fillId="0" borderId="26" xfId="53" applyFont="1" applyBorder="1" applyAlignment="1">
      <alignment horizontal="center" vertical="center"/>
      <protection/>
    </xf>
    <xf numFmtId="0" fontId="5" fillId="0" borderId="15" xfId="53" applyFont="1" applyBorder="1" applyAlignment="1">
      <alignment horizontal="center" vertical="center"/>
      <protection/>
    </xf>
    <xf numFmtId="0" fontId="5" fillId="0" borderId="31" xfId="53" applyFont="1" applyBorder="1" applyAlignment="1">
      <alignment horizontal="center" vertical="center"/>
      <protection/>
    </xf>
    <xf numFmtId="0" fontId="14" fillId="0" borderId="0" xfId="0" applyFont="1" applyFill="1" applyAlignment="1">
      <alignment horizontal="center" wrapText="1"/>
    </xf>
    <xf numFmtId="0" fontId="14" fillId="0" borderId="18" xfId="0" applyFont="1" applyFill="1" applyBorder="1" applyAlignment="1">
      <alignment horizontal="center" wrapText="1"/>
    </xf>
    <xf numFmtId="0" fontId="14" fillId="0" borderId="14" xfId="0" applyFont="1" applyFill="1" applyBorder="1" applyAlignment="1">
      <alignment horizontal="center" wrapText="1"/>
    </xf>
    <xf numFmtId="0" fontId="14" fillId="0" borderId="17" xfId="0" applyFont="1" applyFill="1" applyBorder="1" applyAlignment="1">
      <alignment horizontal="center" wrapText="1"/>
    </xf>
    <xf numFmtId="0" fontId="11" fillId="0" borderId="14" xfId="0" applyFont="1" applyFill="1" applyBorder="1" applyAlignment="1">
      <alignment horizontal="left" wrapText="1"/>
    </xf>
    <xf numFmtId="0" fontId="11" fillId="0" borderId="17" xfId="0" applyFont="1" applyFill="1" applyBorder="1" applyAlignment="1">
      <alignment horizontal="left" wrapText="1"/>
    </xf>
    <xf numFmtId="0" fontId="10" fillId="0" borderId="0" xfId="53" applyFont="1" applyAlignment="1">
      <alignment horizontal="center" wrapText="1"/>
      <protection/>
    </xf>
    <xf numFmtId="0" fontId="12" fillId="0" borderId="0" xfId="53" applyFont="1" applyAlignment="1">
      <alignment horizontal="center" wrapText="1"/>
      <protection/>
    </xf>
    <xf numFmtId="0" fontId="11" fillId="0" borderId="11" xfId="53" applyFont="1" applyFill="1" applyBorder="1" applyAlignment="1">
      <alignment horizontal="center" vertical="center"/>
      <protection/>
    </xf>
    <xf numFmtId="0" fontId="11" fillId="0" borderId="11" xfId="53" applyFont="1" applyFill="1" applyBorder="1" applyAlignment="1">
      <alignment horizontal="center" vertical="center" wrapText="1"/>
      <protection/>
    </xf>
    <xf numFmtId="0" fontId="2" fillId="0" borderId="50" xfId="53" applyFont="1" applyBorder="1" applyAlignment="1">
      <alignment horizontal="center"/>
      <protection/>
    </xf>
    <xf numFmtId="0" fontId="2" fillId="0" borderId="36" xfId="53" applyFont="1" applyBorder="1" applyAlignment="1">
      <alignment horizontal="center"/>
      <protection/>
    </xf>
    <xf numFmtId="0" fontId="2" fillId="0" borderId="51" xfId="53" applyFont="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Финансовый 2"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2\&#1092;&#1080;&#1085;.%20&#1086;&#1090;&#1076;&#1077;&#1083;\&#1056;&#1045;&#1064;&#1045;&#1053;&#1048;&#1071;%20&#1057;&#1044;%202015&#1075;\5.%20&#1059;&#1090;&#1086;&#1095;&#1085;&#1077;&#1085;&#1080;&#1077;%20&#1086;&#1090;%2018.03.2015&#1075;\2.%20&#1055;&#1088;&#1080;&#1083;&#1086;&#1078;&#1077;&#1085;&#1080;&#1103;%20&#1082;%20&#1057;&#1044;%20(1-10)%20&#1086;&#1090;%2018.03.2015&#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1 Ист."/>
      <sheetName val="Пр.2 Дох."/>
      <sheetName val="Пр.3 ФП "/>
      <sheetName val="Пр.4 ГАД"/>
      <sheetName val="Пр.5 Раз.,Подразд"/>
      <sheetName val="Пр.6 по прогр.."/>
      <sheetName val="Пр.7 Р.П. ЦС. ВР"/>
      <sheetName val="Пр.7,1 изменения"/>
      <sheetName val="Пр.8 Гл.расп."/>
      <sheetName val="Пр.9 Вед."/>
      <sheetName val="Пр.10 Заимств."/>
      <sheetName val="Пр.12 ГАИ)"/>
      <sheetName val="Пр.13 Межбюд."/>
    </sheetNames>
    <sheetDataSet>
      <sheetData sheetId="1">
        <row r="11">
          <cell r="C11">
            <v>40919.3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6"/>
  <sheetViews>
    <sheetView zoomScale="75" zoomScaleNormal="75" zoomScalePageLayoutView="0" workbookViewId="0" topLeftCell="A1">
      <selection activeCell="C4" sqref="C4"/>
    </sheetView>
  </sheetViews>
  <sheetFormatPr defaultColWidth="10.00390625" defaultRowHeight="15"/>
  <cols>
    <col min="1" max="1" width="36.8515625" style="182" customWidth="1"/>
    <col min="2" max="2" width="68.57421875" style="182" customWidth="1"/>
    <col min="3" max="3" width="17.57421875" style="361" customWidth="1"/>
    <col min="4" max="4" width="18.00390625" style="182" customWidth="1"/>
    <col min="5" max="16384" width="10.00390625" style="182" customWidth="1"/>
  </cols>
  <sheetData>
    <row r="1" ht="12.75">
      <c r="C1" s="114" t="s">
        <v>102</v>
      </c>
    </row>
    <row r="2" ht="12.75">
      <c r="C2" s="114" t="s">
        <v>101</v>
      </c>
    </row>
    <row r="3" ht="12.75">
      <c r="C3" s="114" t="s">
        <v>165</v>
      </c>
    </row>
    <row r="4" ht="12.75">
      <c r="C4" s="114" t="s">
        <v>401</v>
      </c>
    </row>
    <row r="5" ht="12.75">
      <c r="C5" s="114" t="s">
        <v>353</v>
      </c>
    </row>
    <row r="7" spans="1:3" s="183" customFormat="1" ht="63" customHeight="1">
      <c r="A7" s="535" t="s">
        <v>751</v>
      </c>
      <c r="B7" s="535"/>
      <c r="C7" s="535"/>
    </row>
    <row r="8" spans="1:3" ht="18" thickBot="1">
      <c r="A8" s="184"/>
      <c r="B8" s="184"/>
      <c r="C8" s="350"/>
    </row>
    <row r="9" spans="1:3" ht="18">
      <c r="A9" s="185" t="s">
        <v>354</v>
      </c>
      <c r="B9" s="536" t="s">
        <v>355</v>
      </c>
      <c r="C9" s="351" t="s">
        <v>356</v>
      </c>
    </row>
    <row r="10" spans="1:3" ht="18" thickBot="1">
      <c r="A10" s="186" t="s">
        <v>357</v>
      </c>
      <c r="B10" s="537"/>
      <c r="C10" s="352" t="s">
        <v>358</v>
      </c>
    </row>
    <row r="11" spans="1:3" s="189" customFormat="1" ht="42" customHeight="1">
      <c r="A11" s="187" t="s">
        <v>359</v>
      </c>
      <c r="B11" s="188" t="s">
        <v>360</v>
      </c>
      <c r="C11" s="353">
        <f>('Пр.2. Доходы'!C11-'Пр.2. Доходы'!C17)*0.05</f>
        <v>1984.86</v>
      </c>
    </row>
    <row r="12" spans="1:3" s="189" customFormat="1" ht="42" customHeight="1" hidden="1">
      <c r="A12" s="190" t="s">
        <v>361</v>
      </c>
      <c r="B12" s="191" t="s">
        <v>362</v>
      </c>
      <c r="C12" s="354">
        <f>'[1]Пр.2 Дох.'!C11*0.05</f>
        <v>2045.9650000000001</v>
      </c>
    </row>
    <row r="13" spans="1:3" s="192" customFormat="1" ht="54" customHeight="1" hidden="1">
      <c r="A13" s="187" t="s">
        <v>363</v>
      </c>
      <c r="B13" s="188" t="s">
        <v>364</v>
      </c>
      <c r="C13" s="353">
        <f>C14-C15</f>
        <v>0</v>
      </c>
    </row>
    <row r="14" spans="1:3" s="192" customFormat="1" ht="62.25" customHeight="1" hidden="1">
      <c r="A14" s="193" t="s">
        <v>365</v>
      </c>
      <c r="B14" s="194" t="s">
        <v>366</v>
      </c>
      <c r="C14" s="354"/>
    </row>
    <row r="15" spans="1:3" s="192" customFormat="1" ht="54.75" customHeight="1" hidden="1">
      <c r="A15" s="193" t="s">
        <v>367</v>
      </c>
      <c r="B15" s="194" t="s">
        <v>368</v>
      </c>
      <c r="C15" s="354"/>
    </row>
    <row r="16" spans="1:3" s="192" customFormat="1" ht="17.25">
      <c r="A16" s="195"/>
      <c r="B16" s="195"/>
      <c r="C16" s="353"/>
    </row>
    <row r="17" spans="1:4" s="192" customFormat="1" ht="34.5">
      <c r="A17" s="195" t="s">
        <v>369</v>
      </c>
      <c r="B17" s="188" t="s">
        <v>370</v>
      </c>
      <c r="C17" s="353">
        <f>11526.14-0.00293-68+1050.57729-46.5</f>
        <v>12462.214359999998</v>
      </c>
      <c r="D17" s="349"/>
    </row>
    <row r="18" spans="1:3" s="192" customFormat="1" ht="17.25">
      <c r="A18" s="195"/>
      <c r="B18" s="195"/>
      <c r="C18" s="353"/>
    </row>
    <row r="19" spans="1:3" ht="42" customHeight="1" hidden="1">
      <c r="A19" s="195" t="s">
        <v>371</v>
      </c>
      <c r="B19" s="196" t="s">
        <v>372</v>
      </c>
      <c r="C19" s="353">
        <f>C23-C24+C21</f>
        <v>0</v>
      </c>
    </row>
    <row r="20" spans="1:3" ht="13.5" customHeight="1" hidden="1">
      <c r="A20" s="195"/>
      <c r="B20" s="196"/>
      <c r="C20" s="353"/>
    </row>
    <row r="21" spans="1:3" s="183" customFormat="1" ht="54" hidden="1">
      <c r="A21" s="193" t="s">
        <v>373</v>
      </c>
      <c r="B21" s="194" t="s">
        <v>374</v>
      </c>
      <c r="C21" s="354"/>
    </row>
    <row r="22" spans="1:3" s="183" customFormat="1" ht="18" hidden="1">
      <c r="A22" s="193"/>
      <c r="B22" s="194"/>
      <c r="C22" s="354"/>
    </row>
    <row r="23" spans="1:3" s="183" customFormat="1" ht="62.25" customHeight="1" hidden="1">
      <c r="A23" s="193" t="s">
        <v>375</v>
      </c>
      <c r="B23" s="194" t="s">
        <v>376</v>
      </c>
      <c r="C23" s="354"/>
    </row>
    <row r="24" spans="1:3" s="183" customFormat="1" ht="39" customHeight="1" hidden="1">
      <c r="A24" s="193" t="s">
        <v>377</v>
      </c>
      <c r="B24" s="194" t="s">
        <v>378</v>
      </c>
      <c r="C24" s="354"/>
    </row>
    <row r="25" spans="1:3" s="183" customFormat="1" ht="39" customHeight="1" hidden="1">
      <c r="A25" s="197"/>
      <c r="B25" s="198"/>
      <c r="C25" s="355"/>
    </row>
    <row r="26" spans="1:3" ht="39" customHeight="1" hidden="1">
      <c r="A26" s="195" t="s">
        <v>379</v>
      </c>
      <c r="B26" s="196" t="s">
        <v>380</v>
      </c>
      <c r="C26" s="353">
        <f>C28</f>
        <v>0</v>
      </c>
    </row>
    <row r="27" spans="1:3" s="183" customFormat="1" ht="39" customHeight="1" hidden="1">
      <c r="A27" s="197"/>
      <c r="B27" s="198"/>
      <c r="C27" s="355"/>
    </row>
    <row r="28" spans="1:3" s="183" customFormat="1" ht="39" customHeight="1" hidden="1">
      <c r="A28" s="197" t="s">
        <v>381</v>
      </c>
      <c r="B28" s="198" t="s">
        <v>382</v>
      </c>
      <c r="C28" s="355"/>
    </row>
    <row r="29" spans="1:3" s="183" customFormat="1" ht="39" customHeight="1" hidden="1">
      <c r="A29" s="197"/>
      <c r="B29" s="198"/>
      <c r="C29" s="355"/>
    </row>
    <row r="30" spans="1:4" s="183" customFormat="1" ht="39" customHeight="1" thickBot="1">
      <c r="A30" s="199"/>
      <c r="B30" s="200" t="s">
        <v>383</v>
      </c>
      <c r="C30" s="356">
        <f>C11+C17</f>
        <v>14447.074359999999</v>
      </c>
      <c r="D30" s="529"/>
    </row>
    <row r="31" spans="1:3" ht="12.75">
      <c r="A31" s="201"/>
      <c r="B31" s="201"/>
      <c r="C31" s="359"/>
    </row>
    <row r="32" spans="1:3" ht="12">
      <c r="A32" s="202"/>
      <c r="B32" s="202"/>
      <c r="C32" s="499"/>
    </row>
    <row r="33" spans="1:3" s="183" customFormat="1" ht="12.75">
      <c r="A33" s="202"/>
      <c r="B33" s="202"/>
      <c r="C33" s="358"/>
    </row>
    <row r="34" spans="1:3" s="183" customFormat="1" ht="12.75">
      <c r="A34" s="201"/>
      <c r="B34" s="201"/>
      <c r="C34" s="359"/>
    </row>
    <row r="35" spans="1:3" s="183" customFormat="1" ht="12.75">
      <c r="A35" s="201"/>
      <c r="B35" s="203"/>
      <c r="C35" s="357"/>
    </row>
    <row r="36" spans="1:3" ht="12.75">
      <c r="A36" s="201"/>
      <c r="B36" s="203"/>
      <c r="C36" s="357"/>
    </row>
    <row r="37" spans="1:3" ht="18">
      <c r="A37" s="204"/>
      <c r="B37" s="205"/>
      <c r="C37" s="360"/>
    </row>
    <row r="46" ht="12">
      <c r="B46" s="182" t="s">
        <v>384</v>
      </c>
    </row>
  </sheetData>
  <sheetProtection/>
  <mergeCells count="2">
    <mergeCell ref="A7:C7"/>
    <mergeCell ref="B9:B10"/>
  </mergeCells>
  <printOptions/>
  <pageMargins left="0.7086614173228347" right="0" top="0.7480314960629921" bottom="0.7480314960629921" header="0.31496062992125984" footer="0.31496062992125984"/>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H19"/>
  <sheetViews>
    <sheetView zoomScalePageLayoutView="0" workbookViewId="0" topLeftCell="A1">
      <selection activeCell="E5" sqref="E5"/>
    </sheetView>
  </sheetViews>
  <sheetFormatPr defaultColWidth="10.140625" defaultRowHeight="15"/>
  <cols>
    <col min="1" max="1" width="28.421875" style="302" customWidth="1"/>
    <col min="2" max="2" width="14.57421875" style="302" customWidth="1"/>
    <col min="3" max="3" width="16.421875" style="302" customWidth="1"/>
    <col min="4" max="4" width="13.140625" style="302" customWidth="1"/>
    <col min="5" max="5" width="14.57421875" style="302" customWidth="1"/>
    <col min="6" max="8" width="10.140625" style="302" customWidth="1"/>
    <col min="9" max="9" width="11.421875" style="302" customWidth="1"/>
    <col min="10" max="16384" width="10.140625" style="302" customWidth="1"/>
  </cols>
  <sheetData>
    <row r="1" spans="2:5" ht="13.5">
      <c r="B1" s="325"/>
      <c r="C1" s="325"/>
      <c r="D1" s="325"/>
      <c r="E1" s="304" t="s">
        <v>102</v>
      </c>
    </row>
    <row r="2" spans="2:5" ht="13.5">
      <c r="B2" s="325"/>
      <c r="C2" s="325"/>
      <c r="D2" s="325"/>
      <c r="E2" s="305" t="s">
        <v>101</v>
      </c>
    </row>
    <row r="3" spans="2:5" ht="12.75">
      <c r="B3" s="325"/>
      <c r="C3" s="325"/>
      <c r="D3" s="325"/>
      <c r="E3" s="114" t="s">
        <v>165</v>
      </c>
    </row>
    <row r="4" spans="2:5" ht="12.75">
      <c r="B4" s="325"/>
      <c r="C4" s="325"/>
      <c r="D4" s="325"/>
      <c r="E4" s="272" t="s">
        <v>401</v>
      </c>
    </row>
    <row r="5" spans="2:5" ht="13.5">
      <c r="B5" s="325"/>
      <c r="C5" s="325"/>
      <c r="D5" s="325"/>
      <c r="E5" s="326" t="s">
        <v>582</v>
      </c>
    </row>
    <row r="6" spans="5:7" ht="12.75">
      <c r="E6" s="324"/>
      <c r="F6" s="324"/>
      <c r="G6" s="324"/>
    </row>
    <row r="7" spans="5:7" ht="12.75">
      <c r="E7" s="324"/>
      <c r="F7" s="324"/>
      <c r="G7" s="324"/>
    </row>
    <row r="8" spans="1:5" ht="64.5" customHeight="1">
      <c r="A8" s="568" t="s">
        <v>43</v>
      </c>
      <c r="B8" s="568"/>
      <c r="C8" s="568"/>
      <c r="D8" s="568"/>
      <c r="E8" s="568"/>
    </row>
    <row r="9" spans="1:5" ht="19.5" customHeight="1">
      <c r="A9" s="310"/>
      <c r="B9" s="310"/>
      <c r="C9" s="310"/>
      <c r="D9" s="310"/>
      <c r="E9" s="310"/>
    </row>
    <row r="10" spans="1:5" ht="14.25" thickBot="1">
      <c r="A10" s="327"/>
      <c r="B10" s="327"/>
      <c r="C10" s="327"/>
      <c r="D10" s="327"/>
      <c r="E10" s="326" t="s">
        <v>358</v>
      </c>
    </row>
    <row r="11" spans="1:5" ht="42">
      <c r="A11" s="328"/>
      <c r="B11" s="329" t="s">
        <v>583</v>
      </c>
      <c r="C11" s="329" t="s">
        <v>44</v>
      </c>
      <c r="D11" s="329" t="s">
        <v>45</v>
      </c>
      <c r="E11" s="330" t="s">
        <v>46</v>
      </c>
    </row>
    <row r="12" spans="1:8" ht="13.5">
      <c r="A12" s="331"/>
      <c r="B12" s="332"/>
      <c r="C12" s="332"/>
      <c r="D12" s="332"/>
      <c r="E12" s="333"/>
      <c r="F12" s="324"/>
      <c r="G12" s="324"/>
      <c r="H12" s="324"/>
    </row>
    <row r="13" spans="1:8" ht="27.75">
      <c r="A13" s="334" t="s">
        <v>584</v>
      </c>
      <c r="B13" s="332">
        <v>0</v>
      </c>
      <c r="C13" s="335">
        <f>'Пр. 1  Источники'!C11</f>
        <v>1984.86</v>
      </c>
      <c r="D13" s="336">
        <v>0</v>
      </c>
      <c r="E13" s="337">
        <f>B13+C13-D13</f>
        <v>1984.86</v>
      </c>
      <c r="F13" s="324"/>
      <c r="G13" s="324"/>
      <c r="H13" s="324"/>
    </row>
    <row r="14" spans="1:8" ht="13.5">
      <c r="A14" s="338"/>
      <c r="B14" s="332"/>
      <c r="C14" s="332"/>
      <c r="D14" s="332"/>
      <c r="E14" s="333"/>
      <c r="F14" s="324"/>
      <c r="G14" s="324"/>
      <c r="H14" s="324"/>
    </row>
    <row r="15" spans="1:8" ht="14.25" thickBot="1">
      <c r="A15" s="339" t="s">
        <v>585</v>
      </c>
      <c r="B15" s="340">
        <f>B13</f>
        <v>0</v>
      </c>
      <c r="C15" s="341">
        <f>C13</f>
        <v>1984.86</v>
      </c>
      <c r="D15" s="340">
        <f>D13</f>
        <v>0</v>
      </c>
      <c r="E15" s="342">
        <f>E13</f>
        <v>1984.86</v>
      </c>
      <c r="F15" s="324"/>
      <c r="G15" s="324"/>
      <c r="H15" s="324"/>
    </row>
    <row r="16" ht="12.75">
      <c r="D16" s="324"/>
    </row>
    <row r="17" ht="12.75">
      <c r="D17" s="324"/>
    </row>
    <row r="18" ht="12.75">
      <c r="D18" s="324"/>
    </row>
    <row r="19" ht="12.75">
      <c r="D19" s="324"/>
    </row>
  </sheetData>
  <sheetProtection/>
  <mergeCells count="1">
    <mergeCell ref="A8:E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91"/>
  <sheetViews>
    <sheetView zoomScale="90" zoomScaleNormal="90" zoomScalePageLayoutView="0" workbookViewId="0" topLeftCell="A1">
      <selection activeCell="C5" sqref="C5"/>
    </sheetView>
  </sheetViews>
  <sheetFormatPr defaultColWidth="10.00390625" defaultRowHeight="15"/>
  <cols>
    <col min="1" max="1" width="11.140625" style="207" customWidth="1"/>
    <col min="2" max="2" width="20.140625" style="207" customWidth="1"/>
    <col min="3" max="3" width="78.8515625" style="273" customWidth="1"/>
    <col min="4" max="4" width="5.421875" style="206" customWidth="1"/>
    <col min="5" max="16384" width="10.00390625" style="206" customWidth="1"/>
  </cols>
  <sheetData>
    <row r="1" ht="12.75">
      <c r="C1" s="270" t="s">
        <v>102</v>
      </c>
    </row>
    <row r="2" ht="12.75">
      <c r="C2" s="271" t="s">
        <v>101</v>
      </c>
    </row>
    <row r="3" ht="12.75">
      <c r="C3" s="272" t="s">
        <v>165</v>
      </c>
    </row>
    <row r="4" ht="12.75">
      <c r="C4" s="272" t="s">
        <v>403</v>
      </c>
    </row>
    <row r="5" ht="12.75">
      <c r="C5" s="271" t="s">
        <v>55</v>
      </c>
    </row>
    <row r="8" spans="1:3" s="274" customFormat="1" ht="63.75" customHeight="1">
      <c r="A8" s="547" t="s">
        <v>47</v>
      </c>
      <c r="B8" s="547"/>
      <c r="C8" s="547"/>
    </row>
    <row r="9" spans="1:3" s="274" customFormat="1" ht="15">
      <c r="A9" s="548"/>
      <c r="B9" s="548"/>
      <c r="C9" s="548"/>
    </row>
    <row r="10" spans="1:3" s="274" customFormat="1" ht="12.75">
      <c r="A10" s="275"/>
      <c r="B10" s="275"/>
      <c r="C10" s="276"/>
    </row>
    <row r="11" spans="1:3" s="274" customFormat="1" ht="12.75">
      <c r="A11" s="570" t="s">
        <v>478</v>
      </c>
      <c r="B11" s="570"/>
      <c r="C11" s="571" t="s">
        <v>479</v>
      </c>
    </row>
    <row r="12" spans="1:3" s="274" customFormat="1" ht="43.5" customHeight="1">
      <c r="A12" s="279" t="s">
        <v>480</v>
      </c>
      <c r="B12" s="279" t="s">
        <v>481</v>
      </c>
      <c r="C12" s="571"/>
    </row>
    <row r="13" spans="1:3" s="274" customFormat="1" ht="25.5">
      <c r="A13" s="278">
        <v>116</v>
      </c>
      <c r="B13" s="278"/>
      <c r="C13" s="343" t="s">
        <v>482</v>
      </c>
    </row>
    <row r="14" spans="1:3" ht="27.75" customHeight="1">
      <c r="A14" s="230">
        <v>116</v>
      </c>
      <c r="B14" s="230" t="s">
        <v>48</v>
      </c>
      <c r="C14" s="231" t="s">
        <v>586</v>
      </c>
    </row>
    <row r="15" spans="1:3" s="280" customFormat="1" ht="27.75" customHeight="1">
      <c r="A15" s="230">
        <v>116</v>
      </c>
      <c r="B15" s="230" t="s">
        <v>49</v>
      </c>
      <c r="C15" s="231" t="s">
        <v>587</v>
      </c>
    </row>
    <row r="16" spans="1:3" s="280" customFormat="1" ht="42" customHeight="1">
      <c r="A16" s="230">
        <v>116</v>
      </c>
      <c r="B16" s="230" t="s">
        <v>50</v>
      </c>
      <c r="C16" s="232" t="s">
        <v>588</v>
      </c>
    </row>
    <row r="17" spans="1:3" s="274" customFormat="1" ht="39.75" customHeight="1">
      <c r="A17" s="230">
        <v>116</v>
      </c>
      <c r="B17" s="230" t="s">
        <v>50</v>
      </c>
      <c r="C17" s="232" t="s">
        <v>589</v>
      </c>
    </row>
    <row r="18" spans="1:3" s="274" customFormat="1" ht="31.5" customHeight="1">
      <c r="A18" s="230">
        <v>116</v>
      </c>
      <c r="B18" s="230" t="s">
        <v>51</v>
      </c>
      <c r="C18" s="233" t="s">
        <v>590</v>
      </c>
    </row>
    <row r="19" spans="1:3" s="274" customFormat="1" ht="30" customHeight="1">
      <c r="A19" s="230">
        <v>116</v>
      </c>
      <c r="B19" s="230" t="s">
        <v>51</v>
      </c>
      <c r="C19" s="233" t="s">
        <v>591</v>
      </c>
    </row>
    <row r="20" spans="1:3" ht="54" customHeight="1">
      <c r="A20" s="294"/>
      <c r="B20" s="294"/>
      <c r="C20" s="113"/>
    </row>
    <row r="21" spans="1:3" ht="12.75">
      <c r="A21" s="295"/>
      <c r="B21" s="294"/>
      <c r="C21" s="290"/>
    </row>
    <row r="22" spans="1:3" ht="12.75">
      <c r="A22" s="295"/>
      <c r="B22" s="294"/>
      <c r="C22" s="290"/>
    </row>
    <row r="23" spans="1:4" ht="12.75">
      <c r="A23" s="295"/>
      <c r="B23" s="294"/>
      <c r="C23" s="290"/>
      <c r="D23" s="296"/>
    </row>
    <row r="24" spans="1:3" ht="53.25" customHeight="1">
      <c r="A24" s="285"/>
      <c r="B24" s="286"/>
      <c r="C24" s="113"/>
    </row>
    <row r="25" spans="1:3" ht="53.25" customHeight="1">
      <c r="A25" s="285"/>
      <c r="B25" s="286"/>
      <c r="C25" s="297"/>
    </row>
    <row r="26" spans="1:3" ht="56.25" customHeight="1">
      <c r="A26" s="285"/>
      <c r="B26" s="286"/>
      <c r="C26" s="290"/>
    </row>
    <row r="27" spans="1:3" ht="68.25" customHeight="1">
      <c r="A27" s="285"/>
      <c r="B27" s="286"/>
      <c r="C27" s="297"/>
    </row>
    <row r="28" spans="1:3" ht="38.25" customHeight="1">
      <c r="A28" s="285"/>
      <c r="B28" s="286"/>
      <c r="C28" s="290"/>
    </row>
    <row r="29" spans="1:3" ht="38.25" customHeight="1">
      <c r="A29" s="285"/>
      <c r="B29" s="286"/>
      <c r="C29" s="113"/>
    </row>
    <row r="30" spans="1:3" ht="38.25" customHeight="1">
      <c r="A30" s="285"/>
      <c r="B30" s="286"/>
      <c r="C30" s="113"/>
    </row>
    <row r="31" spans="1:3" ht="13.5" customHeight="1">
      <c r="A31" s="285"/>
      <c r="B31" s="286"/>
      <c r="C31" s="287"/>
    </row>
    <row r="32" spans="1:3" ht="15.75" customHeight="1">
      <c r="A32" s="285"/>
      <c r="B32" s="286"/>
      <c r="C32" s="287"/>
    </row>
    <row r="33" spans="1:3" ht="42.75" customHeight="1">
      <c r="A33" s="285"/>
      <c r="B33" s="286"/>
      <c r="C33" s="113"/>
    </row>
    <row r="34" spans="1:3" ht="12.75">
      <c r="A34" s="291"/>
      <c r="B34" s="286"/>
      <c r="C34" s="293"/>
    </row>
    <row r="35" spans="1:3" ht="41.25" customHeight="1">
      <c r="A35" s="286"/>
      <c r="B35" s="286"/>
      <c r="C35" s="290"/>
    </row>
    <row r="36" spans="1:3" ht="54" customHeight="1">
      <c r="A36" s="286"/>
      <c r="B36" s="286"/>
      <c r="C36" s="290"/>
    </row>
    <row r="37" spans="1:3" ht="12.75">
      <c r="A37" s="285"/>
      <c r="B37" s="286"/>
      <c r="C37" s="287"/>
    </row>
    <row r="38" spans="1:3" ht="12.75">
      <c r="A38" s="285"/>
      <c r="B38" s="286"/>
      <c r="C38" s="290"/>
    </row>
    <row r="39" spans="1:3" s="274" customFormat="1" ht="12.75">
      <c r="A39" s="291"/>
      <c r="B39" s="292"/>
      <c r="C39" s="298"/>
    </row>
    <row r="40" spans="1:3" s="274" customFormat="1" ht="12.75">
      <c r="A40" s="285"/>
      <c r="B40" s="286"/>
      <c r="C40" s="290"/>
    </row>
    <row r="41" spans="1:3" s="274" customFormat="1" ht="12.75">
      <c r="A41" s="291"/>
      <c r="B41" s="292"/>
      <c r="C41" s="298"/>
    </row>
    <row r="42" spans="1:3" ht="27" customHeight="1">
      <c r="A42" s="285"/>
      <c r="B42" s="286"/>
      <c r="C42" s="290"/>
    </row>
    <row r="43" spans="1:3" ht="12.75">
      <c r="A43" s="285"/>
      <c r="B43" s="286"/>
      <c r="C43" s="287"/>
    </row>
    <row r="44" spans="1:3" ht="12.75">
      <c r="A44" s="285"/>
      <c r="B44" s="286"/>
      <c r="C44" s="287"/>
    </row>
    <row r="45" spans="1:3" ht="12.75">
      <c r="A45" s="285"/>
      <c r="B45" s="286"/>
      <c r="C45" s="290"/>
    </row>
    <row r="46" spans="1:3" ht="12.75">
      <c r="A46" s="285"/>
      <c r="B46" s="286"/>
      <c r="C46" s="290"/>
    </row>
    <row r="47" spans="1:3" ht="41.25" customHeight="1">
      <c r="A47" s="285"/>
      <c r="B47" s="286"/>
      <c r="C47" s="290"/>
    </row>
    <row r="48" spans="1:3" ht="12.75">
      <c r="A48" s="285"/>
      <c r="B48" s="286"/>
      <c r="C48" s="287"/>
    </row>
    <row r="49" spans="1:3" s="280" customFormat="1" ht="13.5" customHeight="1">
      <c r="A49" s="285"/>
      <c r="B49" s="286"/>
      <c r="C49" s="290"/>
    </row>
    <row r="50" spans="1:3" s="274" customFormat="1" ht="25.5" customHeight="1">
      <c r="A50" s="286"/>
      <c r="B50" s="286"/>
      <c r="C50" s="290"/>
    </row>
    <row r="51" spans="1:3" s="274" customFormat="1" ht="12.75">
      <c r="A51" s="291"/>
      <c r="B51" s="292"/>
      <c r="C51" s="293"/>
    </row>
    <row r="52" spans="1:3" ht="15.75" customHeight="1">
      <c r="A52" s="295"/>
      <c r="B52" s="286"/>
      <c r="C52" s="290"/>
    </row>
    <row r="53" spans="1:3" ht="12.75">
      <c r="A53" s="285"/>
      <c r="B53" s="286"/>
      <c r="C53" s="287"/>
    </row>
    <row r="54" spans="1:3" ht="12.75">
      <c r="A54" s="285"/>
      <c r="B54" s="286"/>
      <c r="C54" s="287"/>
    </row>
    <row r="55" spans="1:3" ht="27" customHeight="1">
      <c r="A55" s="286"/>
      <c r="B55" s="286"/>
      <c r="C55" s="290"/>
    </row>
    <row r="56" spans="1:3" ht="12.75">
      <c r="A56" s="285"/>
      <c r="B56" s="286"/>
      <c r="C56" s="290"/>
    </row>
    <row r="57" spans="1:3" ht="12.75">
      <c r="A57" s="285"/>
      <c r="B57" s="286"/>
      <c r="C57" s="290"/>
    </row>
    <row r="58" spans="1:3" ht="12.75">
      <c r="A58" s="285"/>
      <c r="B58" s="286"/>
      <c r="C58" s="287"/>
    </row>
    <row r="59" spans="1:3" ht="12.75">
      <c r="A59" s="285"/>
      <c r="B59" s="286"/>
      <c r="C59" s="290"/>
    </row>
    <row r="60" spans="1:3" ht="12.75">
      <c r="A60" s="285"/>
      <c r="B60" s="286"/>
      <c r="C60" s="290"/>
    </row>
    <row r="61" spans="1:3" ht="12.75">
      <c r="A61" s="285"/>
      <c r="B61" s="286"/>
      <c r="C61" s="290"/>
    </row>
    <row r="62" spans="1:3" ht="13.5" customHeight="1">
      <c r="A62" s="285"/>
      <c r="B62" s="286"/>
      <c r="C62" s="290"/>
    </row>
    <row r="63" spans="1:3" s="274" customFormat="1" ht="25.5" customHeight="1">
      <c r="A63" s="286"/>
      <c r="B63" s="286"/>
      <c r="C63" s="290"/>
    </row>
    <row r="64" spans="1:3" s="274" customFormat="1" ht="36" customHeight="1">
      <c r="A64" s="292"/>
      <c r="B64" s="292"/>
      <c r="C64" s="298"/>
    </row>
    <row r="65" spans="1:3" ht="12.75">
      <c r="A65" s="285"/>
      <c r="B65" s="286"/>
      <c r="C65" s="290"/>
    </row>
    <row r="66" spans="1:3" s="274" customFormat="1" ht="12" customHeight="1">
      <c r="A66" s="292"/>
      <c r="B66" s="292"/>
      <c r="C66" s="298"/>
    </row>
    <row r="67" spans="1:3" ht="27" customHeight="1">
      <c r="A67" s="285"/>
      <c r="B67" s="286"/>
      <c r="C67" s="290"/>
    </row>
    <row r="68" spans="1:3" ht="12.75">
      <c r="A68" s="285"/>
      <c r="B68" s="286"/>
      <c r="C68" s="287"/>
    </row>
    <row r="69" spans="1:3" ht="12.75">
      <c r="A69" s="285"/>
      <c r="B69" s="286"/>
      <c r="C69" s="287"/>
    </row>
    <row r="70" spans="1:3" ht="27.75" customHeight="1">
      <c r="A70" s="285"/>
      <c r="B70" s="286"/>
      <c r="C70" s="290"/>
    </row>
    <row r="71" spans="1:3" ht="27" customHeight="1">
      <c r="A71" s="286"/>
      <c r="B71" s="286"/>
      <c r="C71" s="290"/>
    </row>
    <row r="72" spans="1:3" ht="27" customHeight="1">
      <c r="A72" s="286"/>
      <c r="B72" s="286"/>
      <c r="C72" s="290"/>
    </row>
    <row r="73" spans="1:3" ht="27" customHeight="1">
      <c r="A73" s="286"/>
      <c r="B73" s="286"/>
      <c r="C73" s="299"/>
    </row>
    <row r="74" spans="1:3" ht="27" customHeight="1">
      <c r="A74" s="286"/>
      <c r="B74" s="286"/>
      <c r="C74" s="299"/>
    </row>
    <row r="75" spans="1:3" ht="27" customHeight="1">
      <c r="A75" s="285"/>
      <c r="B75" s="286"/>
      <c r="C75" s="300"/>
    </row>
    <row r="76" spans="1:3" ht="12.75">
      <c r="A76" s="285"/>
      <c r="B76" s="286"/>
      <c r="C76" s="290"/>
    </row>
    <row r="77" spans="1:3" ht="27.75" customHeight="1">
      <c r="A77" s="285"/>
      <c r="B77" s="286"/>
      <c r="C77" s="290"/>
    </row>
    <row r="78" spans="1:3" ht="12.75">
      <c r="A78" s="285"/>
      <c r="B78" s="286"/>
      <c r="C78" s="290"/>
    </row>
    <row r="79" spans="1:3" ht="12.75">
      <c r="A79" s="285"/>
      <c r="B79" s="286"/>
      <c r="C79" s="287"/>
    </row>
    <row r="80" spans="1:3" ht="12.75">
      <c r="A80" s="285"/>
      <c r="B80" s="286"/>
      <c r="C80" s="290"/>
    </row>
    <row r="81" spans="1:3" ht="12.75">
      <c r="A81" s="285"/>
      <c r="B81" s="286"/>
      <c r="C81" s="290"/>
    </row>
    <row r="82" spans="1:3" ht="12.75">
      <c r="A82" s="285"/>
      <c r="B82" s="286"/>
      <c r="C82" s="290"/>
    </row>
    <row r="83" spans="1:3" s="280" customFormat="1" ht="13.5" customHeight="1">
      <c r="A83" s="285"/>
      <c r="B83" s="286"/>
      <c r="C83" s="290"/>
    </row>
    <row r="84" spans="1:3" s="274" customFormat="1" ht="25.5" customHeight="1">
      <c r="A84" s="286"/>
      <c r="B84" s="286"/>
      <c r="C84" s="290"/>
    </row>
    <row r="85" spans="1:3" s="274" customFormat="1" ht="42" customHeight="1">
      <c r="A85" s="291"/>
      <c r="B85" s="292"/>
      <c r="C85" s="298"/>
    </row>
    <row r="86" spans="1:3" ht="43.5" customHeight="1">
      <c r="A86" s="286"/>
      <c r="B86" s="286"/>
      <c r="C86" s="290"/>
    </row>
    <row r="87" spans="1:3" ht="42" customHeight="1">
      <c r="A87" s="301"/>
      <c r="B87" s="286"/>
      <c r="C87" s="113"/>
    </row>
    <row r="88" spans="1:4" ht="42" customHeight="1">
      <c r="A88" s="286"/>
      <c r="B88" s="286"/>
      <c r="C88" s="290"/>
      <c r="D88" s="296"/>
    </row>
    <row r="89" spans="1:3" ht="40.5" customHeight="1">
      <c r="A89" s="286"/>
      <c r="B89" s="286"/>
      <c r="C89" s="290"/>
    </row>
    <row r="90" spans="1:3" ht="27.75" customHeight="1">
      <c r="A90" s="286"/>
      <c r="B90" s="286"/>
      <c r="C90" s="290"/>
    </row>
    <row r="91" spans="1:3" ht="12.75">
      <c r="A91" s="286"/>
      <c r="B91" s="286"/>
      <c r="C91" s="287"/>
    </row>
  </sheetData>
  <sheetProtection/>
  <mergeCells count="4">
    <mergeCell ref="A8:C8"/>
    <mergeCell ref="A9:C9"/>
    <mergeCell ref="A11:B11"/>
    <mergeCell ref="C11:C12"/>
  </mergeCells>
  <printOptions/>
  <pageMargins left="0.7086614173228347" right="0.11811023622047245" top="0.7480314960629921" bottom="0.7480314960629921" header="0.31496062992125984" footer="0.31496062992125984"/>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dimension ref="A1:H17"/>
  <sheetViews>
    <sheetView tabSelected="1" zoomScalePageLayoutView="0" workbookViewId="0" topLeftCell="A1">
      <selection activeCell="E5" sqref="E5"/>
    </sheetView>
  </sheetViews>
  <sheetFormatPr defaultColWidth="10.140625" defaultRowHeight="15"/>
  <cols>
    <col min="1" max="1" width="9.57421875" style="302" customWidth="1"/>
    <col min="2" max="2" width="16.421875" style="302" customWidth="1"/>
    <col min="3" max="3" width="32.57421875" style="302" customWidth="1"/>
    <col min="4" max="4" width="17.421875" style="302" customWidth="1"/>
    <col min="5" max="5" width="18.140625" style="302" customWidth="1"/>
    <col min="6" max="8" width="10.140625" style="302" customWidth="1"/>
    <col min="9" max="9" width="11.421875" style="302" customWidth="1"/>
    <col min="10" max="16384" width="10.140625" style="302" customWidth="1"/>
  </cols>
  <sheetData>
    <row r="1" spans="2:5" ht="13.5">
      <c r="B1" s="325"/>
      <c r="C1" s="325"/>
      <c r="D1" s="325"/>
      <c r="E1" s="304" t="s">
        <v>102</v>
      </c>
    </row>
    <row r="2" spans="2:5" ht="13.5">
      <c r="B2" s="325"/>
      <c r="C2" s="325"/>
      <c r="D2" s="325"/>
      <c r="E2" s="305" t="s">
        <v>101</v>
      </c>
    </row>
    <row r="3" spans="2:5" ht="12.75">
      <c r="B3" s="325"/>
      <c r="C3" s="325"/>
      <c r="D3" s="325"/>
      <c r="E3" s="114" t="s">
        <v>165</v>
      </c>
    </row>
    <row r="4" spans="2:5" ht="12.75">
      <c r="B4" s="325"/>
      <c r="C4" s="325"/>
      <c r="D4" s="325"/>
      <c r="E4" s="272" t="s">
        <v>402</v>
      </c>
    </row>
    <row r="5" spans="2:5" ht="13.5">
      <c r="B5" s="325"/>
      <c r="C5" s="325"/>
      <c r="D5" s="325"/>
      <c r="E5" s="326" t="s">
        <v>54</v>
      </c>
    </row>
    <row r="6" spans="5:7" ht="12.75">
      <c r="E6" s="324"/>
      <c r="F6" s="324"/>
      <c r="G6" s="324"/>
    </row>
    <row r="7" spans="5:7" ht="12.75">
      <c r="E7" s="324"/>
      <c r="F7" s="324"/>
      <c r="G7" s="324"/>
    </row>
    <row r="8" spans="1:5" ht="64.5" customHeight="1">
      <c r="A8" s="568" t="s">
        <v>52</v>
      </c>
      <c r="B8" s="568"/>
      <c r="C8" s="568"/>
      <c r="D8" s="568"/>
      <c r="E8" s="568"/>
    </row>
    <row r="9" spans="1:5" ht="19.5" customHeight="1">
      <c r="A9" s="310"/>
      <c r="B9" s="310"/>
      <c r="C9" s="310"/>
      <c r="D9" s="310"/>
      <c r="E9" s="310"/>
    </row>
    <row r="10" spans="1:5" ht="14.25" thickBot="1">
      <c r="A10" s="327"/>
      <c r="B10" s="327"/>
      <c r="C10" s="327"/>
      <c r="D10" s="327"/>
      <c r="E10" s="326" t="s">
        <v>358</v>
      </c>
    </row>
    <row r="11" spans="1:5" ht="27.75">
      <c r="A11" s="328" t="s">
        <v>578</v>
      </c>
      <c r="B11" s="329" t="s">
        <v>99</v>
      </c>
      <c r="C11" s="329" t="s">
        <v>592</v>
      </c>
      <c r="D11" s="329" t="s">
        <v>593</v>
      </c>
      <c r="E11" s="330" t="s">
        <v>594</v>
      </c>
    </row>
    <row r="12" spans="1:8" ht="76.5" customHeight="1">
      <c r="A12" s="344">
        <v>1</v>
      </c>
      <c r="B12" s="345" t="s">
        <v>641</v>
      </c>
      <c r="C12" s="346" t="s">
        <v>595</v>
      </c>
      <c r="D12" s="347" t="s">
        <v>596</v>
      </c>
      <c r="E12" s="348">
        <v>50.5</v>
      </c>
      <c r="F12" s="324"/>
      <c r="G12" s="324"/>
      <c r="H12" s="324"/>
    </row>
    <row r="13" spans="1:8" ht="15" customHeight="1" thickBot="1">
      <c r="A13" s="572" t="s">
        <v>597</v>
      </c>
      <c r="B13" s="573"/>
      <c r="C13" s="573"/>
      <c r="D13" s="574"/>
      <c r="E13" s="342">
        <f>E12</f>
        <v>50.5</v>
      </c>
      <c r="F13" s="324"/>
      <c r="G13" s="324"/>
      <c r="H13" s="324"/>
    </row>
    <row r="14" ht="12.75">
      <c r="D14" s="324"/>
    </row>
    <row r="15" ht="12.75">
      <c r="D15" s="324"/>
    </row>
    <row r="16" ht="12.75">
      <c r="D16" s="324"/>
    </row>
    <row r="17" ht="12.75">
      <c r="D17" s="324"/>
    </row>
  </sheetData>
  <sheetProtection/>
  <mergeCells count="2">
    <mergeCell ref="A8:E8"/>
    <mergeCell ref="A13:D13"/>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F61"/>
  <sheetViews>
    <sheetView zoomScalePageLayoutView="0" workbookViewId="0" topLeftCell="A1">
      <selection activeCell="C5" sqref="C5"/>
    </sheetView>
  </sheetViews>
  <sheetFormatPr defaultColWidth="10.140625" defaultRowHeight="15"/>
  <cols>
    <col min="1" max="1" width="20.57421875" style="206" customWidth="1"/>
    <col min="2" max="2" width="53.00390625" style="522" customWidth="1"/>
    <col min="3" max="3" width="13.57421875" style="385" customWidth="1"/>
    <col min="4" max="4" width="7.57421875" style="206" hidden="1" customWidth="1"/>
    <col min="5" max="5" width="6.57421875" style="206" hidden="1" customWidth="1"/>
    <col min="6" max="16384" width="10.140625" style="206" customWidth="1"/>
  </cols>
  <sheetData>
    <row r="1" ht="12.75">
      <c r="C1" s="362" t="s">
        <v>102</v>
      </c>
    </row>
    <row r="2" ht="12.75">
      <c r="C2" s="362" t="s">
        <v>101</v>
      </c>
    </row>
    <row r="3" ht="12.75">
      <c r="C3" s="114" t="s">
        <v>165</v>
      </c>
    </row>
    <row r="4" ht="12.75">
      <c r="C4" s="114" t="s">
        <v>401</v>
      </c>
    </row>
    <row r="5" ht="12.75">
      <c r="C5" s="362" t="s">
        <v>385</v>
      </c>
    </row>
    <row r="7" spans="1:3" ht="48" customHeight="1">
      <c r="A7" s="540" t="s">
        <v>58</v>
      </c>
      <c r="B7" s="540"/>
      <c r="C7" s="540"/>
    </row>
    <row r="8" spans="1:3" ht="13.5" thickBot="1">
      <c r="A8" s="207"/>
      <c r="B8" s="523"/>
      <c r="C8" s="364"/>
    </row>
    <row r="9" spans="1:3" ht="12.75">
      <c r="A9" s="208" t="s">
        <v>354</v>
      </c>
      <c r="B9" s="538" t="s">
        <v>386</v>
      </c>
      <c r="C9" s="365" t="s">
        <v>356</v>
      </c>
    </row>
    <row r="10" spans="1:3" ht="13.5" thickBot="1">
      <c r="A10" s="209" t="s">
        <v>357</v>
      </c>
      <c r="B10" s="539"/>
      <c r="C10" s="366" t="s">
        <v>387</v>
      </c>
    </row>
    <row r="11" spans="1:6" ht="16.5" thickBot="1">
      <c r="A11" s="210" t="s">
        <v>388</v>
      </c>
      <c r="B11" s="525" t="s">
        <v>389</v>
      </c>
      <c r="C11" s="367">
        <f>C12+C23+C26+C17+C38+C45+C52+C55+C43+C35</f>
        <v>41497.2</v>
      </c>
      <c r="F11" s="530"/>
    </row>
    <row r="12" spans="1:3" ht="13.5" thickBot="1">
      <c r="A12" s="211" t="s">
        <v>390</v>
      </c>
      <c r="B12" s="229" t="s">
        <v>391</v>
      </c>
      <c r="C12" s="368">
        <f>C13</f>
        <v>9796.8</v>
      </c>
    </row>
    <row r="13" spans="1:3" ht="12.75">
      <c r="A13" s="212" t="s">
        <v>392</v>
      </c>
      <c r="B13" s="235" t="s">
        <v>393</v>
      </c>
      <c r="C13" s="369">
        <f>C14+C15+C16</f>
        <v>9796.8</v>
      </c>
    </row>
    <row r="14" spans="1:3" ht="78">
      <c r="A14" s="212" t="s">
        <v>394</v>
      </c>
      <c r="B14" s="213" t="s">
        <v>395</v>
      </c>
      <c r="C14" s="370">
        <v>9636.8</v>
      </c>
    </row>
    <row r="15" spans="1:3" ht="103.5">
      <c r="A15" s="212" t="s">
        <v>396</v>
      </c>
      <c r="B15" s="214" t="s">
        <v>0</v>
      </c>
      <c r="C15" s="371">
        <v>100</v>
      </c>
    </row>
    <row r="16" spans="1:3" ht="52.5" thickBot="1">
      <c r="A16" s="212" t="s">
        <v>1</v>
      </c>
      <c r="B16" s="215" t="s">
        <v>2</v>
      </c>
      <c r="C16" s="371">
        <v>60</v>
      </c>
    </row>
    <row r="17" spans="1:4" ht="39" thickBot="1">
      <c r="A17" s="211" t="s">
        <v>3</v>
      </c>
      <c r="B17" s="229" t="s">
        <v>4</v>
      </c>
      <c r="C17" s="368">
        <f>C18</f>
        <v>1800</v>
      </c>
      <c r="D17" s="216">
        <f>C17-D18</f>
        <v>240.5999999999999</v>
      </c>
    </row>
    <row r="18" spans="1:4" ht="29.25" customHeight="1" thickBot="1">
      <c r="A18" s="217" t="s">
        <v>5</v>
      </c>
      <c r="B18" s="397" t="s">
        <v>6</v>
      </c>
      <c r="C18" s="372">
        <f>C19+C20+C21+C22</f>
        <v>1800</v>
      </c>
      <c r="D18" s="206">
        <f>D19+D20+D21+D22</f>
        <v>1559.4</v>
      </c>
    </row>
    <row r="19" spans="1:4" ht="51.75">
      <c r="A19" s="218" t="s">
        <v>7</v>
      </c>
      <c r="B19" s="219" t="s">
        <v>8</v>
      </c>
      <c r="C19" s="373">
        <v>500</v>
      </c>
      <c r="D19" s="206">
        <v>400</v>
      </c>
    </row>
    <row r="20" spans="1:4" ht="64.5">
      <c r="A20" s="218" t="s">
        <v>9</v>
      </c>
      <c r="B20" s="213" t="s">
        <v>10</v>
      </c>
      <c r="C20" s="370">
        <v>150</v>
      </c>
      <c r="D20" s="206">
        <v>200</v>
      </c>
    </row>
    <row r="21" spans="1:4" ht="64.5">
      <c r="A21" s="218" t="s">
        <v>11</v>
      </c>
      <c r="B21" s="220" t="s">
        <v>12</v>
      </c>
      <c r="C21" s="370">
        <v>1100</v>
      </c>
      <c r="D21" s="206">
        <v>924.4</v>
      </c>
    </row>
    <row r="22" spans="1:4" ht="52.5" thickBot="1">
      <c r="A22" s="218" t="s">
        <v>13</v>
      </c>
      <c r="B22" s="221" t="s">
        <v>14</v>
      </c>
      <c r="C22" s="374">
        <v>50</v>
      </c>
      <c r="D22" s="206">
        <v>35</v>
      </c>
    </row>
    <row r="23" spans="1:3" ht="13.5" thickBot="1">
      <c r="A23" s="211" t="s">
        <v>15</v>
      </c>
      <c r="B23" s="229" t="s">
        <v>16</v>
      </c>
      <c r="C23" s="368">
        <f>C24</f>
        <v>51.5</v>
      </c>
    </row>
    <row r="24" spans="1:3" ht="12.75">
      <c r="A24" s="212" t="s">
        <v>17</v>
      </c>
      <c r="B24" s="235" t="s">
        <v>18</v>
      </c>
      <c r="C24" s="369">
        <f>C25</f>
        <v>51.5</v>
      </c>
    </row>
    <row r="25" spans="1:3" ht="13.5" thickBot="1">
      <c r="A25" s="212" t="s">
        <v>603</v>
      </c>
      <c r="B25" s="215" t="s">
        <v>18</v>
      </c>
      <c r="C25" s="371">
        <v>51.5</v>
      </c>
    </row>
    <row r="26" spans="1:3" ht="13.5" thickBot="1">
      <c r="A26" s="211" t="s">
        <v>19</v>
      </c>
      <c r="B26" s="222" t="s">
        <v>20</v>
      </c>
      <c r="C26" s="368">
        <f>C27+C29+C32</f>
        <v>6053.9</v>
      </c>
    </row>
    <row r="27" spans="1:3" ht="13.5" thickBot="1">
      <c r="A27" s="212" t="s">
        <v>21</v>
      </c>
      <c r="B27" s="223" t="s">
        <v>22</v>
      </c>
      <c r="C27" s="375">
        <f>C28</f>
        <v>653.9</v>
      </c>
    </row>
    <row r="28" spans="1:3" ht="39">
      <c r="A28" s="212" t="s">
        <v>606</v>
      </c>
      <c r="B28" s="224" t="s">
        <v>23</v>
      </c>
      <c r="C28" s="376">
        <v>653.9</v>
      </c>
    </row>
    <row r="29" spans="1:3" ht="13.5" hidden="1" thickBot="1">
      <c r="A29" s="212" t="s">
        <v>24</v>
      </c>
      <c r="B29" s="225" t="s">
        <v>25</v>
      </c>
      <c r="C29" s="377">
        <f>C30+C31</f>
        <v>0</v>
      </c>
    </row>
    <row r="30" spans="1:3" ht="12.75" hidden="1">
      <c r="A30" s="212" t="s">
        <v>26</v>
      </c>
      <c r="B30" s="226" t="s">
        <v>27</v>
      </c>
      <c r="C30" s="378">
        <v>0</v>
      </c>
    </row>
    <row r="31" spans="1:3" ht="12.75" hidden="1">
      <c r="A31" s="212" t="s">
        <v>28</v>
      </c>
      <c r="B31" s="227" t="s">
        <v>29</v>
      </c>
      <c r="C31" s="379">
        <v>0</v>
      </c>
    </row>
    <row r="32" spans="1:3" ht="12.75">
      <c r="A32" s="212" t="s">
        <v>30</v>
      </c>
      <c r="B32" s="227" t="s">
        <v>31</v>
      </c>
      <c r="C32" s="380">
        <f>C33+C34</f>
        <v>5400</v>
      </c>
    </row>
    <row r="33" spans="1:3" ht="51.75">
      <c r="A33" s="212" t="s">
        <v>604</v>
      </c>
      <c r="B33" s="227" t="s">
        <v>32</v>
      </c>
      <c r="C33" s="379">
        <v>1500</v>
      </c>
    </row>
    <row r="34" spans="1:3" ht="52.5" thickBot="1">
      <c r="A34" s="212" t="s">
        <v>605</v>
      </c>
      <c r="B34" s="228" t="s">
        <v>33</v>
      </c>
      <c r="C34" s="381">
        <v>3900</v>
      </c>
    </row>
    <row r="35" spans="1:3" ht="52.5" hidden="1" thickBot="1">
      <c r="A35" s="211" t="s">
        <v>607</v>
      </c>
      <c r="B35" s="229" t="s">
        <v>612</v>
      </c>
      <c r="C35" s="368">
        <f>C36</f>
        <v>0</v>
      </c>
    </row>
    <row r="36" spans="1:3" ht="25.5" hidden="1">
      <c r="A36" s="212" t="s">
        <v>608</v>
      </c>
      <c r="B36" s="235" t="s">
        <v>611</v>
      </c>
      <c r="C36" s="369">
        <f>C37</f>
        <v>0</v>
      </c>
    </row>
    <row r="37" spans="1:3" ht="39" hidden="1" thickBot="1">
      <c r="A37" s="363" t="s">
        <v>609</v>
      </c>
      <c r="B37" s="215" t="s">
        <v>610</v>
      </c>
      <c r="C37" s="371"/>
    </row>
    <row r="38" spans="1:5" ht="39" thickBot="1">
      <c r="A38" s="210" t="s">
        <v>34</v>
      </c>
      <c r="B38" s="229" t="s">
        <v>35</v>
      </c>
      <c r="C38" s="368">
        <f>C39+C40+C41+C42</f>
        <v>21375</v>
      </c>
      <c r="D38" s="206">
        <f>D39+D40+D41+D42</f>
        <v>18150</v>
      </c>
      <c r="E38" s="216">
        <f>C38-D38</f>
        <v>3225</v>
      </c>
    </row>
    <row r="39" spans="1:4" ht="64.5">
      <c r="A39" s="230" t="s">
        <v>36</v>
      </c>
      <c r="B39" s="231" t="s">
        <v>37</v>
      </c>
      <c r="C39" s="378">
        <v>4100</v>
      </c>
      <c r="D39" s="206">
        <v>3250</v>
      </c>
    </row>
    <row r="40" spans="1:4" ht="64.5">
      <c r="A40" s="212" t="s">
        <v>38</v>
      </c>
      <c r="B40" s="232" t="s">
        <v>39</v>
      </c>
      <c r="C40" s="379">
        <v>100</v>
      </c>
      <c r="D40" s="206">
        <v>200</v>
      </c>
    </row>
    <row r="41" spans="1:4" ht="64.5">
      <c r="A41" s="212" t="s">
        <v>40</v>
      </c>
      <c r="B41" s="232" t="s">
        <v>404</v>
      </c>
      <c r="C41" s="379">
        <v>15800</v>
      </c>
      <c r="D41" s="206">
        <v>13400</v>
      </c>
    </row>
    <row r="42" spans="1:4" ht="65.25" thickBot="1">
      <c r="A42" s="212" t="s">
        <v>405</v>
      </c>
      <c r="B42" s="231" t="s">
        <v>406</v>
      </c>
      <c r="C42" s="381">
        <v>1375</v>
      </c>
      <c r="D42" s="206">
        <v>1300</v>
      </c>
    </row>
    <row r="43" spans="1:3" ht="39" hidden="1" thickBot="1">
      <c r="A43" s="211" t="s">
        <v>407</v>
      </c>
      <c r="B43" s="229" t="s">
        <v>408</v>
      </c>
      <c r="C43" s="368">
        <f>C44</f>
        <v>0</v>
      </c>
    </row>
    <row r="44" spans="1:3" ht="26.25" hidden="1" thickBot="1">
      <c r="A44" s="212" t="s">
        <v>409</v>
      </c>
      <c r="B44" s="232" t="s">
        <v>410</v>
      </c>
      <c r="C44" s="369">
        <v>0</v>
      </c>
    </row>
    <row r="45" spans="1:3" ht="26.25" thickBot="1">
      <c r="A45" s="211" t="s">
        <v>411</v>
      </c>
      <c r="B45" s="229" t="s">
        <v>412</v>
      </c>
      <c r="C45" s="368">
        <f>C46+C47</f>
        <v>2300</v>
      </c>
    </row>
    <row r="46" spans="1:3" ht="78">
      <c r="A46" s="212" t="s">
        <v>413</v>
      </c>
      <c r="B46" s="231" t="s">
        <v>414</v>
      </c>
      <c r="C46" s="369">
        <v>2000</v>
      </c>
    </row>
    <row r="47" spans="1:5" ht="51.75">
      <c r="A47" s="212" t="s">
        <v>415</v>
      </c>
      <c r="B47" s="234" t="s">
        <v>416</v>
      </c>
      <c r="C47" s="370">
        <f>C50+C51</f>
        <v>300</v>
      </c>
      <c r="D47" s="206">
        <f>D50+D51</f>
        <v>800</v>
      </c>
      <c r="E47" s="216">
        <f>C47-D47</f>
        <v>-500</v>
      </c>
    </row>
    <row r="48" spans="1:3" ht="12.75" hidden="1">
      <c r="A48" s="211" t="s">
        <v>417</v>
      </c>
      <c r="B48" s="524" t="s">
        <v>418</v>
      </c>
      <c r="C48" s="382">
        <f>C49</f>
        <v>0</v>
      </c>
    </row>
    <row r="49" spans="1:3" ht="25.5" hidden="1">
      <c r="A49" s="212" t="s">
        <v>419</v>
      </c>
      <c r="B49" s="220" t="s">
        <v>420</v>
      </c>
      <c r="C49" s="370"/>
    </row>
    <row r="50" spans="1:4" ht="39">
      <c r="A50" s="212" t="s">
        <v>421</v>
      </c>
      <c r="B50" s="232" t="s">
        <v>422</v>
      </c>
      <c r="C50" s="370">
        <f>300</f>
        <v>300</v>
      </c>
      <c r="D50" s="206">
        <v>700</v>
      </c>
    </row>
    <row r="51" spans="1:4" ht="39" thickBot="1">
      <c r="A51" s="212" t="s">
        <v>423</v>
      </c>
      <c r="B51" s="232" t="s">
        <v>424</v>
      </c>
      <c r="C51" s="371"/>
      <c r="D51" s="206">
        <v>100</v>
      </c>
    </row>
    <row r="52" spans="1:3" ht="13.5" thickBot="1">
      <c r="A52" s="211" t="s">
        <v>425</v>
      </c>
      <c r="B52" s="229" t="s">
        <v>426</v>
      </c>
      <c r="C52" s="368">
        <f>C53+C54</f>
        <v>120</v>
      </c>
    </row>
    <row r="53" spans="1:3" ht="51.75">
      <c r="A53" s="212" t="s">
        <v>427</v>
      </c>
      <c r="B53" s="235" t="s">
        <v>428</v>
      </c>
      <c r="C53" s="369">
        <v>70</v>
      </c>
    </row>
    <row r="54" spans="1:3" ht="39" thickBot="1">
      <c r="A54" s="212" t="s">
        <v>429</v>
      </c>
      <c r="B54" s="236" t="s">
        <v>430</v>
      </c>
      <c r="C54" s="371">
        <v>50</v>
      </c>
    </row>
    <row r="55" spans="1:3" ht="13.5" hidden="1" thickBot="1">
      <c r="A55" s="211" t="s">
        <v>431</v>
      </c>
      <c r="B55" s="229" t="s">
        <v>432</v>
      </c>
      <c r="C55" s="368">
        <f>C56</f>
        <v>0</v>
      </c>
    </row>
    <row r="56" spans="1:3" ht="13.5" hidden="1" thickBot="1">
      <c r="A56" s="212" t="s">
        <v>433</v>
      </c>
      <c r="B56" s="232" t="s">
        <v>434</v>
      </c>
      <c r="C56" s="374"/>
    </row>
    <row r="57" spans="1:3" ht="16.5" thickBot="1">
      <c r="A57" s="211" t="s">
        <v>435</v>
      </c>
      <c r="B57" s="525" t="s">
        <v>436</v>
      </c>
      <c r="C57" s="367">
        <f>'Пр.3 ФП'!C10</f>
        <v>171012.75699999998</v>
      </c>
    </row>
    <row r="58" spans="1:3" ht="18" thickBot="1">
      <c r="A58" s="237"/>
      <c r="B58" s="525" t="s">
        <v>437</v>
      </c>
      <c r="C58" s="383">
        <f>C11+C57</f>
        <v>212509.957</v>
      </c>
    </row>
    <row r="59" ht="12.75">
      <c r="C59" s="384"/>
    </row>
    <row r="60" ht="12.75">
      <c r="C60" s="392"/>
    </row>
    <row r="61" ht="12.75">
      <c r="C61" s="384"/>
    </row>
  </sheetData>
  <sheetProtection/>
  <mergeCells count="2">
    <mergeCell ref="B9:B10"/>
    <mergeCell ref="A7:C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71"/>
  <sheetViews>
    <sheetView zoomScalePageLayoutView="0" workbookViewId="0" topLeftCell="A1">
      <selection activeCell="C5" sqref="C5"/>
    </sheetView>
  </sheetViews>
  <sheetFormatPr defaultColWidth="97.8515625" defaultRowHeight="15"/>
  <cols>
    <col min="1" max="1" width="20.57421875" style="242" customWidth="1"/>
    <col min="2" max="2" width="64.421875" style="268" customWidth="1"/>
    <col min="3" max="3" width="17.140625" style="390" customWidth="1"/>
    <col min="4" max="4" width="14.8515625" style="241" hidden="1" customWidth="1"/>
    <col min="5" max="5" width="14.140625" style="242" hidden="1" customWidth="1"/>
    <col min="6" max="6" width="20.00390625" style="242" customWidth="1"/>
    <col min="7" max="239" width="10.00390625" style="242" customWidth="1"/>
    <col min="240" max="240" width="25.421875" style="242" customWidth="1"/>
    <col min="241" max="16384" width="97.8515625" style="242" customWidth="1"/>
  </cols>
  <sheetData>
    <row r="1" spans="2:4" s="238" customFormat="1" ht="13.5">
      <c r="B1" s="239"/>
      <c r="C1" s="386" t="s">
        <v>102</v>
      </c>
      <c r="D1" s="240"/>
    </row>
    <row r="2" spans="2:4" s="238" customFormat="1" ht="13.5">
      <c r="B2" s="239"/>
      <c r="C2" s="386" t="s">
        <v>101</v>
      </c>
      <c r="D2" s="240"/>
    </row>
    <row r="3" spans="2:4" s="238" customFormat="1" ht="12.75">
      <c r="B3" s="239"/>
      <c r="C3" s="114" t="s">
        <v>165</v>
      </c>
      <c r="D3" s="240"/>
    </row>
    <row r="4" spans="2:4" s="238" customFormat="1" ht="12.75">
      <c r="B4" s="239"/>
      <c r="C4" s="114" t="s">
        <v>402</v>
      </c>
      <c r="D4" s="240"/>
    </row>
    <row r="5" spans="2:4" s="238" customFormat="1" ht="13.5">
      <c r="B5" s="239"/>
      <c r="C5" s="386" t="s">
        <v>438</v>
      </c>
      <c r="D5" s="240"/>
    </row>
    <row r="6" spans="2:4" s="238" customFormat="1" ht="3" customHeight="1">
      <c r="B6" s="239"/>
      <c r="C6" s="387"/>
      <c r="D6" s="240"/>
    </row>
    <row r="7" spans="1:3" ht="63.75" customHeight="1">
      <c r="A7" s="541" t="s">
        <v>752</v>
      </c>
      <c r="B7" s="541"/>
      <c r="C7" s="541"/>
    </row>
    <row r="8" spans="1:3" ht="15" customHeight="1" thickBot="1">
      <c r="A8" s="243"/>
      <c r="B8" s="244"/>
      <c r="C8" s="388"/>
    </row>
    <row r="9" spans="1:3" ht="26.25" thickBot="1">
      <c r="A9" s="245" t="s">
        <v>439</v>
      </c>
      <c r="B9" s="246" t="s">
        <v>386</v>
      </c>
      <c r="C9" s="403">
        <v>2016</v>
      </c>
    </row>
    <row r="10" spans="1:6" ht="45">
      <c r="A10" s="247" t="s">
        <v>440</v>
      </c>
      <c r="B10" s="250" t="s">
        <v>441</v>
      </c>
      <c r="C10" s="500">
        <f>C12+C19+C42+C51</f>
        <v>171012.75699999998</v>
      </c>
      <c r="F10" s="404"/>
    </row>
    <row r="11" spans="1:3" ht="14.25" customHeight="1">
      <c r="A11" s="248"/>
      <c r="B11" s="249"/>
      <c r="C11" s="501"/>
    </row>
    <row r="12" spans="1:3" ht="30">
      <c r="A12" s="248" t="s">
        <v>442</v>
      </c>
      <c r="B12" s="250" t="s">
        <v>443</v>
      </c>
      <c r="C12" s="502">
        <f>C13+C15</f>
        <v>22541.2</v>
      </c>
    </row>
    <row r="13" spans="1:3" ht="15">
      <c r="A13" s="248" t="s">
        <v>444</v>
      </c>
      <c r="B13" s="251" t="s">
        <v>445</v>
      </c>
      <c r="C13" s="503">
        <f>C16+C17</f>
        <v>22541.2</v>
      </c>
    </row>
    <row r="14" spans="1:3" ht="12.75" hidden="1">
      <c r="A14" s="248"/>
      <c r="B14" s="251"/>
      <c r="C14" s="504"/>
    </row>
    <row r="15" spans="1:3" ht="15" hidden="1">
      <c r="A15" s="248" t="s">
        <v>446</v>
      </c>
      <c r="B15" s="251" t="s">
        <v>447</v>
      </c>
      <c r="C15" s="505">
        <v>0</v>
      </c>
    </row>
    <row r="16" spans="1:3" ht="15">
      <c r="A16" s="248"/>
      <c r="B16" s="252" t="s">
        <v>448</v>
      </c>
      <c r="C16" s="505">
        <v>11914.6</v>
      </c>
    </row>
    <row r="17" spans="1:6" ht="15">
      <c r="A17" s="248"/>
      <c r="B17" s="252" t="s">
        <v>449</v>
      </c>
      <c r="C17" s="505">
        <v>10626.6</v>
      </c>
      <c r="F17" s="241"/>
    </row>
    <row r="18" spans="1:3" ht="12.75">
      <c r="A18" s="253"/>
      <c r="B18" s="251"/>
      <c r="C18" s="504"/>
    </row>
    <row r="19" spans="1:3" ht="30">
      <c r="A19" s="248" t="s">
        <v>442</v>
      </c>
      <c r="B19" s="250" t="s">
        <v>450</v>
      </c>
      <c r="C19" s="502">
        <f>C21+C25+C27+C37+C31+C33+C35+C29+C41+C39+C23</f>
        <v>99428.20545</v>
      </c>
    </row>
    <row r="20" spans="1:3" ht="15">
      <c r="A20" s="254"/>
      <c r="B20" s="250"/>
      <c r="C20" s="502"/>
    </row>
    <row r="21" spans="1:6" ht="68.25" customHeight="1">
      <c r="A21" s="253" t="s">
        <v>451</v>
      </c>
      <c r="B21" s="256" t="s">
        <v>452</v>
      </c>
      <c r="C21" s="504">
        <v>67990.57108</v>
      </c>
      <c r="D21" s="241">
        <v>13420588</v>
      </c>
      <c r="F21" s="241"/>
    </row>
    <row r="22" spans="1:3" ht="12.75">
      <c r="A22" s="253"/>
      <c r="B22" s="251"/>
      <c r="C22" s="504"/>
    </row>
    <row r="23" spans="1:4" ht="53.25" customHeight="1">
      <c r="A23" s="253" t="s">
        <v>453</v>
      </c>
      <c r="B23" s="256" t="s">
        <v>61</v>
      </c>
      <c r="C23" s="504">
        <v>30507.43437</v>
      </c>
      <c r="D23" s="241">
        <v>13420588</v>
      </c>
    </row>
    <row r="24" spans="1:3" ht="12.75">
      <c r="A24" s="253"/>
      <c r="B24" s="251"/>
      <c r="C24" s="504"/>
    </row>
    <row r="25" spans="1:4" ht="39" hidden="1">
      <c r="A25" s="253" t="s">
        <v>453</v>
      </c>
      <c r="B25" s="258" t="s">
        <v>454</v>
      </c>
      <c r="C25" s="504">
        <v>0</v>
      </c>
      <c r="D25" s="241">
        <v>11297761.2</v>
      </c>
    </row>
    <row r="26" spans="1:3" ht="12.75" hidden="1">
      <c r="A26" s="257"/>
      <c r="B26" s="258"/>
      <c r="C26" s="504"/>
    </row>
    <row r="27" spans="1:3" ht="40.5" customHeight="1">
      <c r="A27" s="259" t="s">
        <v>455</v>
      </c>
      <c r="B27" s="256" t="s">
        <v>456</v>
      </c>
      <c r="C27" s="504">
        <v>930.2</v>
      </c>
    </row>
    <row r="28" spans="1:3" ht="12" customHeight="1">
      <c r="A28" s="253"/>
      <c r="B28" s="260"/>
      <c r="C28" s="504"/>
    </row>
    <row r="29" spans="1:3" ht="40.5" customHeight="1" hidden="1">
      <c r="A29" s="259" t="s">
        <v>457</v>
      </c>
      <c r="B29" s="256" t="s">
        <v>456</v>
      </c>
      <c r="C29" s="504">
        <v>0</v>
      </c>
    </row>
    <row r="30" spans="1:3" ht="12" customHeight="1" hidden="1">
      <c r="A30" s="253"/>
      <c r="B30" s="260"/>
      <c r="C30" s="504"/>
    </row>
    <row r="31" spans="1:3" ht="28.5" customHeight="1" hidden="1">
      <c r="A31" s="259" t="s">
        <v>458</v>
      </c>
      <c r="B31" s="256" t="s">
        <v>459</v>
      </c>
      <c r="C31" s="504"/>
    </row>
    <row r="32" spans="1:3" ht="11.25" customHeight="1" hidden="1">
      <c r="A32" s="259"/>
      <c r="B32" s="256"/>
      <c r="C32" s="504"/>
    </row>
    <row r="33" spans="1:3" ht="28.5" customHeight="1" hidden="1">
      <c r="A33" s="259" t="s">
        <v>460</v>
      </c>
      <c r="B33" s="256" t="s">
        <v>461</v>
      </c>
      <c r="C33" s="504"/>
    </row>
    <row r="34" spans="1:3" ht="12" customHeight="1" hidden="1">
      <c r="A34" s="253"/>
      <c r="B34" s="260"/>
      <c r="C34" s="504"/>
    </row>
    <row r="35" spans="1:3" ht="28.5" customHeight="1" hidden="1">
      <c r="A35" s="257" t="s">
        <v>462</v>
      </c>
      <c r="B35" s="256" t="s">
        <v>463</v>
      </c>
      <c r="C35" s="504"/>
    </row>
    <row r="36" spans="1:3" ht="12" customHeight="1" hidden="1">
      <c r="A36" s="253"/>
      <c r="B36" s="260"/>
      <c r="C36" s="504"/>
    </row>
    <row r="37" spans="1:3" ht="25.5" hidden="1">
      <c r="A37" s="257" t="s">
        <v>462</v>
      </c>
      <c r="B37" s="256" t="s">
        <v>602</v>
      </c>
      <c r="C37" s="504"/>
    </row>
    <row r="38" spans="1:3" ht="12" customHeight="1" hidden="1">
      <c r="A38" s="253"/>
      <c r="B38" s="260"/>
      <c r="C38" s="504"/>
    </row>
    <row r="39" spans="1:3" ht="12" customHeight="1" hidden="1">
      <c r="A39" s="257" t="s">
        <v>462</v>
      </c>
      <c r="B39" s="260" t="s">
        <v>616</v>
      </c>
      <c r="C39" s="504"/>
    </row>
    <row r="40" spans="1:3" ht="12.75" hidden="1">
      <c r="A40" s="248"/>
      <c r="B40" s="249"/>
      <c r="C40" s="506"/>
    </row>
    <row r="41" spans="1:3" ht="90.75" hidden="1">
      <c r="A41" s="257" t="s">
        <v>462</v>
      </c>
      <c r="B41" s="256" t="s">
        <v>599</v>
      </c>
      <c r="C41" s="504"/>
    </row>
    <row r="42" spans="1:3" ht="30">
      <c r="A42" s="248" t="s">
        <v>442</v>
      </c>
      <c r="B42" s="250" t="s">
        <v>464</v>
      </c>
      <c r="C42" s="502">
        <f>C44+C47</f>
        <v>1542.1999999999998</v>
      </c>
    </row>
    <row r="43" spans="1:3" ht="9.75" customHeight="1">
      <c r="A43" s="253"/>
      <c r="B43" s="251"/>
      <c r="C43" s="504"/>
    </row>
    <row r="44" spans="1:3" ht="25.5">
      <c r="A44" s="255" t="s">
        <v>465</v>
      </c>
      <c r="B44" s="258" t="s">
        <v>466</v>
      </c>
      <c r="C44" s="504">
        <f>C45</f>
        <v>431.6</v>
      </c>
    </row>
    <row r="45" spans="1:3" ht="25.5">
      <c r="A45" s="257"/>
      <c r="B45" s="258" t="s">
        <v>601</v>
      </c>
      <c r="C45" s="504">
        <v>431.6</v>
      </c>
    </row>
    <row r="46" spans="1:3" ht="8.25" customHeight="1">
      <c r="A46" s="253"/>
      <c r="B46" s="258"/>
      <c r="C46" s="504"/>
    </row>
    <row r="47" spans="1:3" ht="25.5">
      <c r="A47" s="255" t="s">
        <v>467</v>
      </c>
      <c r="B47" s="258" t="s">
        <v>468</v>
      </c>
      <c r="C47" s="504">
        <f>C48+C49</f>
        <v>1110.6</v>
      </c>
    </row>
    <row r="48" spans="1:3" ht="19.5" customHeight="1">
      <c r="A48" s="261"/>
      <c r="B48" s="258" t="s">
        <v>469</v>
      </c>
      <c r="C48" s="504">
        <v>549.8</v>
      </c>
    </row>
    <row r="49" spans="1:3" ht="12.75">
      <c r="A49" s="257"/>
      <c r="B49" s="258" t="s">
        <v>470</v>
      </c>
      <c r="C49" s="504">
        <v>560.8</v>
      </c>
    </row>
    <row r="50" spans="1:3" ht="6" customHeight="1">
      <c r="A50" s="253"/>
      <c r="B50" s="260"/>
      <c r="C50" s="504"/>
    </row>
    <row r="51" spans="1:4" s="264" customFormat="1" ht="15">
      <c r="A51" s="211" t="s">
        <v>471</v>
      </c>
      <c r="B51" s="262" t="s">
        <v>472</v>
      </c>
      <c r="C51" s="502">
        <f>C53</f>
        <v>47501.15155</v>
      </c>
      <c r="D51" s="263"/>
    </row>
    <row r="52" spans="1:3" ht="12" customHeight="1">
      <c r="A52" s="255"/>
      <c r="B52" s="260"/>
      <c r="C52" s="507"/>
    </row>
    <row r="53" spans="1:5" ht="12.75">
      <c r="A53" s="544" t="s">
        <v>473</v>
      </c>
      <c r="B53" s="265" t="s">
        <v>474</v>
      </c>
      <c r="C53" s="508">
        <f>C54+C58</f>
        <v>47501.15155</v>
      </c>
      <c r="D53" s="241">
        <v>16946641.8</v>
      </c>
      <c r="E53" s="542">
        <f>D53+D60+D61</f>
        <v>17630144.8</v>
      </c>
    </row>
    <row r="54" spans="1:5" ht="36" customHeight="1">
      <c r="A54" s="545"/>
      <c r="B54" s="265" t="s">
        <v>629</v>
      </c>
      <c r="C54" s="508">
        <v>1740</v>
      </c>
      <c r="E54" s="543"/>
    </row>
    <row r="55" spans="1:5" ht="26.25" customHeight="1" hidden="1">
      <c r="A55" s="545"/>
      <c r="B55" s="265" t="s">
        <v>598</v>
      </c>
      <c r="C55" s="508"/>
      <c r="E55" s="543"/>
    </row>
    <row r="56" spans="1:5" ht="12.75" customHeight="1" hidden="1">
      <c r="A56" s="545"/>
      <c r="B56" s="265" t="s">
        <v>475</v>
      </c>
      <c r="C56" s="508"/>
      <c r="E56" s="543"/>
    </row>
    <row r="57" spans="1:5" ht="12.75" customHeight="1" hidden="1">
      <c r="A57" s="545"/>
      <c r="B57" s="265" t="s">
        <v>619</v>
      </c>
      <c r="C57" s="508"/>
      <c r="E57" s="543"/>
    </row>
    <row r="58" spans="1:5" ht="12.75" customHeight="1">
      <c r="A58" s="546"/>
      <c r="B58" s="265" t="s">
        <v>476</v>
      </c>
      <c r="C58" s="504">
        <v>45761.15155</v>
      </c>
      <c r="E58" s="543"/>
    </row>
    <row r="59" spans="1:5" ht="30.75" customHeight="1" hidden="1">
      <c r="A59" s="393" t="s">
        <v>568</v>
      </c>
      <c r="B59" s="265" t="s">
        <v>615</v>
      </c>
      <c r="C59" s="504"/>
      <c r="E59" s="543"/>
    </row>
    <row r="60" spans="1:5" ht="13.5" customHeight="1" thickBot="1">
      <c r="A60" s="266"/>
      <c r="B60" s="267"/>
      <c r="C60" s="389"/>
      <c r="D60" s="241">
        <v>463503</v>
      </c>
      <c r="E60" s="543"/>
    </row>
    <row r="61" spans="4:5" ht="12.75">
      <c r="D61" s="241">
        <v>220000</v>
      </c>
      <c r="E61" s="543"/>
    </row>
    <row r="62" spans="1:10" s="268" customFormat="1" ht="12.75">
      <c r="A62" s="242"/>
      <c r="B62" s="269"/>
      <c r="C62" s="390"/>
      <c r="D62" s="241"/>
      <c r="E62" s="242"/>
      <c r="F62" s="242"/>
      <c r="G62" s="242"/>
      <c r="H62" s="242"/>
      <c r="I62" s="242"/>
      <c r="J62" s="242"/>
    </row>
    <row r="63" spans="1:10" s="268" customFormat="1" ht="12.75">
      <c r="A63" s="242"/>
      <c r="B63" s="269"/>
      <c r="C63" s="390"/>
      <c r="D63" s="241"/>
      <c r="E63" s="242"/>
      <c r="F63" s="242"/>
      <c r="G63" s="242"/>
      <c r="H63" s="242"/>
      <c r="I63" s="242"/>
      <c r="J63" s="242"/>
    </row>
    <row r="64" spans="1:10" s="268" customFormat="1" ht="12.75">
      <c r="A64" s="242"/>
      <c r="B64" s="269"/>
      <c r="C64" s="390"/>
      <c r="D64" s="241"/>
      <c r="E64" s="242"/>
      <c r="F64" s="242"/>
      <c r="G64" s="242"/>
      <c r="H64" s="242"/>
      <c r="I64" s="242"/>
      <c r="J64" s="242"/>
    </row>
    <row r="65" spans="1:10" s="268" customFormat="1" ht="12.75">
      <c r="A65" s="242"/>
      <c r="B65" s="269"/>
      <c r="C65" s="390"/>
      <c r="D65" s="241"/>
      <c r="E65" s="242"/>
      <c r="F65" s="242"/>
      <c r="G65" s="242"/>
      <c r="H65" s="242"/>
      <c r="I65" s="242"/>
      <c r="J65" s="242"/>
    </row>
    <row r="66" spans="1:10" s="268" customFormat="1" ht="12.75">
      <c r="A66" s="242"/>
      <c r="B66" s="269"/>
      <c r="C66" s="390"/>
      <c r="D66" s="241"/>
      <c r="E66" s="242"/>
      <c r="F66" s="242"/>
      <c r="G66" s="242"/>
      <c r="H66" s="242"/>
      <c r="I66" s="242"/>
      <c r="J66" s="242"/>
    </row>
    <row r="67" spans="1:10" s="268" customFormat="1" ht="12.75">
      <c r="A67" s="242"/>
      <c r="B67" s="269"/>
      <c r="C67" s="390"/>
      <c r="D67" s="241"/>
      <c r="E67" s="242"/>
      <c r="F67" s="242"/>
      <c r="G67" s="242"/>
      <c r="H67" s="242"/>
      <c r="I67" s="242"/>
      <c r="J67" s="242"/>
    </row>
    <row r="68" spans="1:10" s="268" customFormat="1" ht="12.75">
      <c r="A68" s="242"/>
      <c r="B68" s="269"/>
      <c r="C68" s="390"/>
      <c r="D68" s="241"/>
      <c r="E68" s="242"/>
      <c r="F68" s="242"/>
      <c r="G68" s="242"/>
      <c r="H68" s="242"/>
      <c r="I68" s="242"/>
      <c r="J68" s="242"/>
    </row>
    <row r="69" spans="1:10" s="268" customFormat="1" ht="12.75">
      <c r="A69" s="242"/>
      <c r="B69" s="269"/>
      <c r="C69" s="390"/>
      <c r="D69" s="241"/>
      <c r="E69" s="242"/>
      <c r="F69" s="242"/>
      <c r="G69" s="242"/>
      <c r="H69" s="242"/>
      <c r="I69" s="242"/>
      <c r="J69" s="242"/>
    </row>
    <row r="70" spans="1:10" s="268" customFormat="1" ht="12.75">
      <c r="A70" s="242"/>
      <c r="B70" s="269"/>
      <c r="C70" s="390"/>
      <c r="D70" s="241"/>
      <c r="E70" s="242"/>
      <c r="F70" s="242"/>
      <c r="G70" s="242"/>
      <c r="H70" s="242"/>
      <c r="I70" s="242"/>
      <c r="J70" s="242"/>
    </row>
    <row r="71" spans="1:10" s="268" customFormat="1" ht="12.75">
      <c r="A71" s="242"/>
      <c r="B71" s="269"/>
      <c r="C71" s="390"/>
      <c r="D71" s="241"/>
      <c r="E71" s="242"/>
      <c r="F71" s="242"/>
      <c r="G71" s="242"/>
      <c r="H71" s="242"/>
      <c r="I71" s="242"/>
      <c r="J71" s="242"/>
    </row>
  </sheetData>
  <sheetProtection/>
  <mergeCells count="3">
    <mergeCell ref="A7:C7"/>
    <mergeCell ref="E53:E61"/>
    <mergeCell ref="A53:A58"/>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D156"/>
  <sheetViews>
    <sheetView zoomScalePageLayoutView="0" workbookViewId="0" topLeftCell="A1">
      <selection activeCell="C5" sqref="C5"/>
    </sheetView>
  </sheetViews>
  <sheetFormatPr defaultColWidth="10.00390625" defaultRowHeight="15"/>
  <cols>
    <col min="1" max="1" width="12.421875" style="207" customWidth="1"/>
    <col min="2" max="2" width="20.421875" style="207" customWidth="1"/>
    <col min="3" max="3" width="75.140625" style="273" customWidth="1"/>
    <col min="4" max="4" width="5.421875" style="206" customWidth="1"/>
    <col min="5" max="16384" width="10.00390625" style="206" customWidth="1"/>
  </cols>
  <sheetData>
    <row r="1" ht="12.75">
      <c r="C1" s="270" t="s">
        <v>102</v>
      </c>
    </row>
    <row r="2" ht="12.75">
      <c r="C2" s="271" t="s">
        <v>101</v>
      </c>
    </row>
    <row r="3" ht="12.75">
      <c r="C3" s="272" t="s">
        <v>165</v>
      </c>
    </row>
    <row r="4" ht="12.75">
      <c r="C4" s="272" t="s">
        <v>401</v>
      </c>
    </row>
    <row r="5" ht="12.75">
      <c r="C5" s="271" t="s">
        <v>477</v>
      </c>
    </row>
    <row r="8" spans="1:3" s="274" customFormat="1" ht="36" customHeight="1">
      <c r="A8" s="547" t="s">
        <v>753</v>
      </c>
      <c r="B8" s="547"/>
      <c r="C8" s="547"/>
    </row>
    <row r="9" spans="1:3" s="274" customFormat="1" ht="15">
      <c r="A9" s="548"/>
      <c r="B9" s="548"/>
      <c r="C9" s="548"/>
    </row>
    <row r="10" spans="1:3" s="274" customFormat="1" ht="13.5" thickBot="1">
      <c r="A10" s="275"/>
      <c r="B10" s="275"/>
      <c r="C10" s="276"/>
    </row>
    <row r="11" spans="1:3" s="274" customFormat="1" ht="13.5" thickBot="1">
      <c r="A11" s="549" t="s">
        <v>478</v>
      </c>
      <c r="B11" s="550"/>
      <c r="C11" s="551" t="s">
        <v>479</v>
      </c>
    </row>
    <row r="12" spans="1:3" s="274" customFormat="1" ht="39" thickBot="1">
      <c r="A12" s="277" t="s">
        <v>480</v>
      </c>
      <c r="B12" s="277" t="s">
        <v>481</v>
      </c>
      <c r="C12" s="552"/>
    </row>
    <row r="13" spans="1:3" s="274" customFormat="1" ht="25.5">
      <c r="A13" s="278">
        <v>116</v>
      </c>
      <c r="B13" s="278"/>
      <c r="C13" s="279" t="s">
        <v>482</v>
      </c>
    </row>
    <row r="14" spans="1:3" ht="25.5">
      <c r="A14" s="230">
        <v>116</v>
      </c>
      <c r="B14" s="230" t="s">
        <v>483</v>
      </c>
      <c r="C14" s="233" t="s">
        <v>484</v>
      </c>
    </row>
    <row r="15" spans="1:3" s="280" customFormat="1" ht="51.75">
      <c r="A15" s="230">
        <v>116</v>
      </c>
      <c r="B15" s="230" t="s">
        <v>36</v>
      </c>
      <c r="C15" s="231" t="s">
        <v>37</v>
      </c>
    </row>
    <row r="16" spans="1:3" s="280" customFormat="1" ht="51.75">
      <c r="A16" s="230">
        <v>116</v>
      </c>
      <c r="B16" s="230" t="s">
        <v>485</v>
      </c>
      <c r="C16" s="232" t="s">
        <v>39</v>
      </c>
    </row>
    <row r="17" spans="1:3" s="274" customFormat="1" ht="64.5">
      <c r="A17" s="230">
        <v>116</v>
      </c>
      <c r="B17" s="230" t="s">
        <v>486</v>
      </c>
      <c r="C17" s="281" t="s">
        <v>487</v>
      </c>
    </row>
    <row r="18" spans="1:3" s="274" customFormat="1" ht="39">
      <c r="A18" s="230">
        <v>116</v>
      </c>
      <c r="B18" s="230" t="s">
        <v>488</v>
      </c>
      <c r="C18" s="233" t="s">
        <v>404</v>
      </c>
    </row>
    <row r="19" spans="1:3" s="274" customFormat="1" ht="51.75">
      <c r="A19" s="230">
        <v>116</v>
      </c>
      <c r="B19" s="230" t="s">
        <v>489</v>
      </c>
      <c r="C19" s="232" t="s">
        <v>490</v>
      </c>
    </row>
    <row r="20" spans="1:3" s="274" customFormat="1" ht="51.75">
      <c r="A20" s="230">
        <v>116</v>
      </c>
      <c r="B20" s="230" t="s">
        <v>491</v>
      </c>
      <c r="C20" s="231" t="s">
        <v>406</v>
      </c>
    </row>
    <row r="21" spans="1:3" s="274" customFormat="1" ht="51.75">
      <c r="A21" s="230">
        <v>116</v>
      </c>
      <c r="B21" s="230" t="s">
        <v>492</v>
      </c>
      <c r="C21" s="232" t="s">
        <v>493</v>
      </c>
    </row>
    <row r="22" spans="1:3" s="274" customFormat="1" ht="25.5">
      <c r="A22" s="230">
        <v>116</v>
      </c>
      <c r="B22" s="230" t="s">
        <v>494</v>
      </c>
      <c r="C22" s="232" t="s">
        <v>495</v>
      </c>
    </row>
    <row r="23" spans="1:3" s="274" customFormat="1" ht="12.75">
      <c r="A23" s="230">
        <v>116</v>
      </c>
      <c r="B23" s="230" t="s">
        <v>409</v>
      </c>
      <c r="C23" s="232" t="s">
        <v>410</v>
      </c>
    </row>
    <row r="24" spans="1:3" s="274" customFormat="1" ht="12.75">
      <c r="A24" s="230">
        <v>116</v>
      </c>
      <c r="B24" s="282" t="s">
        <v>496</v>
      </c>
      <c r="C24" s="232" t="s">
        <v>497</v>
      </c>
    </row>
    <row r="25" spans="1:3" s="274" customFormat="1" ht="51.75">
      <c r="A25" s="230">
        <v>116</v>
      </c>
      <c r="B25" s="230" t="s">
        <v>498</v>
      </c>
      <c r="C25" s="231" t="s">
        <v>499</v>
      </c>
    </row>
    <row r="26" spans="1:3" s="274" customFormat="1" ht="51.75">
      <c r="A26" s="230">
        <v>116</v>
      </c>
      <c r="B26" s="230" t="s">
        <v>500</v>
      </c>
      <c r="C26" s="231" t="s">
        <v>501</v>
      </c>
    </row>
    <row r="27" spans="1:3" s="274" customFormat="1" ht="51.75">
      <c r="A27" s="230">
        <v>116</v>
      </c>
      <c r="B27" s="230" t="s">
        <v>502</v>
      </c>
      <c r="C27" s="231" t="s">
        <v>414</v>
      </c>
    </row>
    <row r="28" spans="1:3" s="274" customFormat="1" ht="51.75">
      <c r="A28" s="230">
        <v>116</v>
      </c>
      <c r="B28" s="230" t="s">
        <v>503</v>
      </c>
      <c r="C28" s="281" t="s">
        <v>504</v>
      </c>
    </row>
    <row r="29" spans="1:3" s="274" customFormat="1" ht="25.5">
      <c r="A29" s="230">
        <v>116</v>
      </c>
      <c r="B29" s="230" t="s">
        <v>505</v>
      </c>
      <c r="C29" s="232" t="s">
        <v>506</v>
      </c>
    </row>
    <row r="30" spans="1:3" s="274" customFormat="1" ht="25.5">
      <c r="A30" s="230">
        <v>116</v>
      </c>
      <c r="B30" s="230" t="s">
        <v>507</v>
      </c>
      <c r="C30" s="232" t="s">
        <v>422</v>
      </c>
    </row>
    <row r="31" spans="1:3" s="274" customFormat="1" ht="39">
      <c r="A31" s="230">
        <v>116</v>
      </c>
      <c r="B31" s="230" t="s">
        <v>508</v>
      </c>
      <c r="C31" s="233" t="s">
        <v>424</v>
      </c>
    </row>
    <row r="32" spans="1:3" s="274" customFormat="1" ht="51.75">
      <c r="A32" s="230">
        <v>116</v>
      </c>
      <c r="B32" s="230" t="s">
        <v>509</v>
      </c>
      <c r="C32" s="232" t="s">
        <v>510</v>
      </c>
    </row>
    <row r="33" spans="1:3" s="274" customFormat="1" ht="64.5">
      <c r="A33" s="230">
        <v>116</v>
      </c>
      <c r="B33" s="230" t="s">
        <v>511</v>
      </c>
      <c r="C33" s="231" t="s">
        <v>512</v>
      </c>
    </row>
    <row r="34" spans="1:3" s="274" customFormat="1" ht="25.5">
      <c r="A34" s="230">
        <v>116</v>
      </c>
      <c r="B34" s="230" t="s">
        <v>513</v>
      </c>
      <c r="C34" s="232" t="s">
        <v>514</v>
      </c>
    </row>
    <row r="35" spans="1:3" s="274" customFormat="1" ht="39">
      <c r="A35" s="230">
        <v>116</v>
      </c>
      <c r="B35" s="230" t="s">
        <v>515</v>
      </c>
      <c r="C35" s="232" t="s">
        <v>516</v>
      </c>
    </row>
    <row r="36" spans="1:3" s="274" customFormat="1" ht="25.5">
      <c r="A36" s="230">
        <v>116</v>
      </c>
      <c r="B36" s="230" t="s">
        <v>517</v>
      </c>
      <c r="C36" s="233" t="s">
        <v>518</v>
      </c>
    </row>
    <row r="37" spans="1:3" ht="25.5">
      <c r="A37" s="230">
        <v>116</v>
      </c>
      <c r="B37" s="283" t="s">
        <v>427</v>
      </c>
      <c r="C37" s="233" t="s">
        <v>428</v>
      </c>
    </row>
    <row r="38" spans="1:3" ht="25.5">
      <c r="A38" s="230">
        <v>116</v>
      </c>
      <c r="B38" s="284" t="s">
        <v>429</v>
      </c>
      <c r="C38" s="236" t="s">
        <v>430</v>
      </c>
    </row>
    <row r="39" spans="1:3" ht="12.75">
      <c r="A39" s="230">
        <v>116</v>
      </c>
      <c r="B39" s="230" t="s">
        <v>519</v>
      </c>
      <c r="C39" s="232" t="s">
        <v>520</v>
      </c>
    </row>
    <row r="40" spans="1:3" ht="12.75">
      <c r="A40" s="230">
        <v>116</v>
      </c>
      <c r="B40" s="230" t="s">
        <v>521</v>
      </c>
      <c r="C40" s="232" t="s">
        <v>434</v>
      </c>
    </row>
    <row r="41" spans="1:3" ht="25.5">
      <c r="A41" s="230">
        <v>116</v>
      </c>
      <c r="B41" s="230" t="s">
        <v>522</v>
      </c>
      <c r="C41" s="232" t="s">
        <v>523</v>
      </c>
    </row>
    <row r="42" spans="1:3" ht="12.75">
      <c r="A42" s="230">
        <v>116</v>
      </c>
      <c r="B42" s="230" t="s">
        <v>524</v>
      </c>
      <c r="C42" s="232" t="s">
        <v>525</v>
      </c>
    </row>
    <row r="43" spans="1:3" ht="25.5">
      <c r="A43" s="230">
        <v>116</v>
      </c>
      <c r="B43" s="230" t="s">
        <v>526</v>
      </c>
      <c r="C43" s="232" t="s">
        <v>527</v>
      </c>
    </row>
    <row r="44" spans="1:3" ht="12.75">
      <c r="A44" s="230">
        <v>116</v>
      </c>
      <c r="B44" s="230" t="s">
        <v>528</v>
      </c>
      <c r="C44" s="233" t="s">
        <v>529</v>
      </c>
    </row>
    <row r="45" spans="1:3" ht="12.75">
      <c r="A45" s="230">
        <v>116</v>
      </c>
      <c r="B45" s="230" t="s">
        <v>530</v>
      </c>
      <c r="C45" s="233" t="s">
        <v>531</v>
      </c>
    </row>
    <row r="46" spans="1:3" ht="25.5">
      <c r="A46" s="230">
        <v>116</v>
      </c>
      <c r="B46" s="230" t="s">
        <v>532</v>
      </c>
      <c r="C46" s="232" t="s">
        <v>533</v>
      </c>
    </row>
    <row r="47" spans="1:3" ht="39">
      <c r="A47" s="230">
        <v>116</v>
      </c>
      <c r="B47" s="230" t="s">
        <v>534</v>
      </c>
      <c r="C47" s="232" t="s">
        <v>535</v>
      </c>
    </row>
    <row r="48" spans="1:3" ht="12.75">
      <c r="A48" s="230">
        <v>116</v>
      </c>
      <c r="B48" s="230" t="s">
        <v>458</v>
      </c>
      <c r="C48" s="232" t="s">
        <v>536</v>
      </c>
    </row>
    <row r="49" spans="1:3" ht="25.5">
      <c r="A49" s="230">
        <v>116</v>
      </c>
      <c r="B49" s="230" t="s">
        <v>537</v>
      </c>
      <c r="C49" s="232" t="s">
        <v>538</v>
      </c>
    </row>
    <row r="50" spans="1:3" ht="25.5">
      <c r="A50" s="230">
        <v>116</v>
      </c>
      <c r="B50" s="230" t="s">
        <v>539</v>
      </c>
      <c r="C50" s="232" t="s">
        <v>540</v>
      </c>
    </row>
    <row r="51" spans="1:3" ht="25.5">
      <c r="A51" s="230">
        <v>116</v>
      </c>
      <c r="B51" s="230" t="s">
        <v>541</v>
      </c>
      <c r="C51" s="232" t="s">
        <v>542</v>
      </c>
    </row>
    <row r="52" spans="1:3" ht="64.5">
      <c r="A52" s="230">
        <v>116</v>
      </c>
      <c r="B52" s="230" t="s">
        <v>543</v>
      </c>
      <c r="C52" s="231" t="s">
        <v>544</v>
      </c>
    </row>
    <row r="53" spans="1:3" ht="39">
      <c r="A53" s="230">
        <v>116</v>
      </c>
      <c r="B53" s="230" t="s">
        <v>545</v>
      </c>
      <c r="C53" s="232" t="s">
        <v>546</v>
      </c>
    </row>
    <row r="54" spans="1:3" ht="39">
      <c r="A54" s="230">
        <v>116</v>
      </c>
      <c r="B54" s="230" t="s">
        <v>547</v>
      </c>
      <c r="C54" s="232" t="s">
        <v>548</v>
      </c>
    </row>
    <row r="55" spans="1:3" ht="51.75">
      <c r="A55" s="230">
        <v>116</v>
      </c>
      <c r="B55" s="230" t="s">
        <v>451</v>
      </c>
      <c r="C55" s="232" t="s">
        <v>549</v>
      </c>
    </row>
    <row r="56" spans="1:3" ht="39">
      <c r="A56" s="230">
        <v>116</v>
      </c>
      <c r="B56" s="230" t="s">
        <v>550</v>
      </c>
      <c r="C56" s="232" t="s">
        <v>551</v>
      </c>
    </row>
    <row r="57" spans="1:3" ht="25.5">
      <c r="A57" s="230">
        <v>116</v>
      </c>
      <c r="B57" s="230" t="s">
        <v>552</v>
      </c>
      <c r="C57" s="232" t="s">
        <v>553</v>
      </c>
    </row>
    <row r="58" spans="1:3" ht="25.5">
      <c r="A58" s="230">
        <v>116</v>
      </c>
      <c r="B58" s="230" t="s">
        <v>554</v>
      </c>
      <c r="C58" s="232" t="s">
        <v>555</v>
      </c>
    </row>
    <row r="59" spans="1:3" ht="39">
      <c r="A59" s="230">
        <v>116</v>
      </c>
      <c r="B59" s="230" t="s">
        <v>453</v>
      </c>
      <c r="C59" s="232" t="s">
        <v>556</v>
      </c>
    </row>
    <row r="60" spans="1:3" ht="25.5">
      <c r="A60" s="230">
        <v>116</v>
      </c>
      <c r="B60" s="230" t="s">
        <v>557</v>
      </c>
      <c r="C60" s="232" t="s">
        <v>558</v>
      </c>
    </row>
    <row r="61" spans="1:3" ht="39">
      <c r="A61" s="230">
        <v>116</v>
      </c>
      <c r="B61" s="230" t="s">
        <v>559</v>
      </c>
      <c r="C61" s="232" t="s">
        <v>560</v>
      </c>
    </row>
    <row r="62" spans="1:3" ht="51.75">
      <c r="A62" s="230">
        <v>116</v>
      </c>
      <c r="B62" s="230" t="s">
        <v>561</v>
      </c>
      <c r="C62" s="232" t="s">
        <v>562</v>
      </c>
    </row>
    <row r="63" spans="1:3" ht="12.75">
      <c r="A63" s="230">
        <v>116</v>
      </c>
      <c r="B63" s="230" t="s">
        <v>462</v>
      </c>
      <c r="C63" s="233" t="s">
        <v>563</v>
      </c>
    </row>
    <row r="64" spans="1:3" ht="25.5">
      <c r="A64" s="230">
        <v>116</v>
      </c>
      <c r="B64" s="230" t="s">
        <v>564</v>
      </c>
      <c r="C64" s="232" t="s">
        <v>565</v>
      </c>
    </row>
    <row r="65" spans="1:3" ht="25.5">
      <c r="A65" s="230">
        <v>116</v>
      </c>
      <c r="B65" s="230" t="s">
        <v>566</v>
      </c>
      <c r="C65" s="232" t="s">
        <v>567</v>
      </c>
    </row>
    <row r="66" spans="1:3" ht="39">
      <c r="A66" s="230">
        <v>116</v>
      </c>
      <c r="B66" s="230" t="s">
        <v>568</v>
      </c>
      <c r="C66" s="232" t="s">
        <v>569</v>
      </c>
    </row>
    <row r="67" spans="1:3" ht="12.75">
      <c r="A67" s="230">
        <v>116</v>
      </c>
      <c r="B67" s="230" t="s">
        <v>473</v>
      </c>
      <c r="C67" s="232" t="s">
        <v>570</v>
      </c>
    </row>
    <row r="68" spans="1:3" s="274" customFormat="1" ht="25.5">
      <c r="A68" s="230">
        <v>116</v>
      </c>
      <c r="B68" s="230" t="s">
        <v>571</v>
      </c>
      <c r="C68" s="232" t="s">
        <v>572</v>
      </c>
    </row>
    <row r="69" spans="1:3" ht="25.5">
      <c r="A69" s="230">
        <v>116</v>
      </c>
      <c r="B69" s="230" t="s">
        <v>573</v>
      </c>
      <c r="C69" s="232" t="s">
        <v>574</v>
      </c>
    </row>
    <row r="70" spans="1:3" ht="25.5">
      <c r="A70" s="230">
        <v>116</v>
      </c>
      <c r="B70" s="230" t="s">
        <v>575</v>
      </c>
      <c r="C70" s="232" t="s">
        <v>576</v>
      </c>
    </row>
    <row r="71" spans="1:3" ht="12.75">
      <c r="A71" s="285"/>
      <c r="B71" s="286"/>
      <c r="C71" s="287"/>
    </row>
    <row r="72" spans="1:3" ht="13.5">
      <c r="A72" s="285"/>
      <c r="B72" s="288"/>
      <c r="C72" s="289"/>
    </row>
    <row r="73" spans="1:3" ht="12.75">
      <c r="A73" s="285"/>
      <c r="B73" s="286"/>
      <c r="C73" s="287"/>
    </row>
    <row r="74" spans="1:3" ht="12.75">
      <c r="A74" s="285"/>
      <c r="B74" s="286"/>
      <c r="C74" s="290"/>
    </row>
    <row r="75" spans="1:3" ht="12.75">
      <c r="A75" s="285"/>
      <c r="B75" s="286"/>
      <c r="C75" s="290"/>
    </row>
    <row r="76" spans="1:3" ht="12.75">
      <c r="A76" s="285"/>
      <c r="B76" s="286"/>
      <c r="C76" s="290"/>
    </row>
    <row r="77" spans="1:3" ht="12.75">
      <c r="A77" s="285"/>
      <c r="B77" s="286"/>
      <c r="C77" s="290"/>
    </row>
    <row r="78" spans="1:3" ht="12.75">
      <c r="A78" s="285"/>
      <c r="B78" s="286"/>
      <c r="C78" s="287"/>
    </row>
    <row r="79" spans="1:3" ht="12.75">
      <c r="A79" s="285"/>
      <c r="B79" s="286"/>
      <c r="C79" s="290"/>
    </row>
    <row r="80" spans="1:3" ht="12.75">
      <c r="A80" s="285"/>
      <c r="B80" s="286"/>
      <c r="C80" s="290"/>
    </row>
    <row r="81" spans="1:3" ht="12.75">
      <c r="A81" s="285"/>
      <c r="B81" s="286"/>
      <c r="C81" s="290"/>
    </row>
    <row r="82" spans="1:3" s="274" customFormat="1" ht="12.75">
      <c r="A82" s="286"/>
      <c r="B82" s="286"/>
      <c r="C82" s="290"/>
    </row>
    <row r="83" spans="1:3" s="274" customFormat="1" ht="12.75">
      <c r="A83" s="291"/>
      <c r="B83" s="292"/>
      <c r="C83" s="293"/>
    </row>
    <row r="84" spans="1:3" ht="12.75">
      <c r="A84" s="294"/>
      <c r="B84" s="294"/>
      <c r="C84" s="113"/>
    </row>
    <row r="85" spans="1:3" ht="12.75">
      <c r="A85" s="294"/>
      <c r="B85" s="294"/>
      <c r="C85" s="113"/>
    </row>
    <row r="86" spans="1:3" ht="12.75">
      <c r="A86" s="295"/>
      <c r="B86" s="294"/>
      <c r="C86" s="290"/>
    </row>
    <row r="87" spans="1:3" ht="12.75">
      <c r="A87" s="295"/>
      <c r="B87" s="294"/>
      <c r="C87" s="290"/>
    </row>
    <row r="88" spans="1:4" ht="12.75">
      <c r="A88" s="295"/>
      <c r="B88" s="294"/>
      <c r="C88" s="290"/>
      <c r="D88" s="296"/>
    </row>
    <row r="89" spans="1:3" ht="12.75">
      <c r="A89" s="285"/>
      <c r="B89" s="286"/>
      <c r="C89" s="113"/>
    </row>
    <row r="90" spans="1:3" ht="12.75">
      <c r="A90" s="285"/>
      <c r="B90" s="286"/>
      <c r="C90" s="297"/>
    </row>
    <row r="91" spans="1:3" ht="12.75">
      <c r="A91" s="285"/>
      <c r="B91" s="286"/>
      <c r="C91" s="290"/>
    </row>
    <row r="92" spans="1:3" ht="12.75">
      <c r="A92" s="285"/>
      <c r="B92" s="286"/>
      <c r="C92" s="297"/>
    </row>
    <row r="93" spans="1:3" ht="12.75">
      <c r="A93" s="285"/>
      <c r="B93" s="286"/>
      <c r="C93" s="290"/>
    </row>
    <row r="94" spans="1:3" ht="12.75">
      <c r="A94" s="285"/>
      <c r="B94" s="286"/>
      <c r="C94" s="113"/>
    </row>
    <row r="95" spans="1:3" ht="12.75">
      <c r="A95" s="285"/>
      <c r="B95" s="286"/>
      <c r="C95" s="113"/>
    </row>
    <row r="96" spans="1:3" ht="12.75">
      <c r="A96" s="285"/>
      <c r="B96" s="286"/>
      <c r="C96" s="287"/>
    </row>
    <row r="97" spans="1:3" ht="12.75">
      <c r="A97" s="285"/>
      <c r="B97" s="286"/>
      <c r="C97" s="287"/>
    </row>
    <row r="98" spans="1:3" ht="12.75">
      <c r="A98" s="285"/>
      <c r="B98" s="286"/>
      <c r="C98" s="113"/>
    </row>
    <row r="99" spans="1:3" ht="12.75">
      <c r="A99" s="291"/>
      <c r="B99" s="286"/>
      <c r="C99" s="293"/>
    </row>
    <row r="100" spans="1:3" ht="12.75">
      <c r="A100" s="286"/>
      <c r="B100" s="286"/>
      <c r="C100" s="290"/>
    </row>
    <row r="101" spans="1:3" ht="12.75">
      <c r="A101" s="286"/>
      <c r="B101" s="286"/>
      <c r="C101" s="290"/>
    </row>
    <row r="102" spans="1:3" ht="12.75">
      <c r="A102" s="285"/>
      <c r="B102" s="286"/>
      <c r="C102" s="287"/>
    </row>
    <row r="103" spans="1:3" ht="12.75">
      <c r="A103" s="285"/>
      <c r="B103" s="286"/>
      <c r="C103" s="290"/>
    </row>
    <row r="104" spans="1:3" s="274" customFormat="1" ht="12.75">
      <c r="A104" s="291"/>
      <c r="B104" s="292"/>
      <c r="C104" s="298"/>
    </row>
    <row r="105" spans="1:3" s="274" customFormat="1" ht="12.75">
      <c r="A105" s="285"/>
      <c r="B105" s="286"/>
      <c r="C105" s="290"/>
    </row>
    <row r="106" spans="1:3" s="274" customFormat="1" ht="12.75">
      <c r="A106" s="291"/>
      <c r="B106" s="292"/>
      <c r="C106" s="298"/>
    </row>
    <row r="107" spans="1:3" ht="12.75">
      <c r="A107" s="285"/>
      <c r="B107" s="286"/>
      <c r="C107" s="290"/>
    </row>
    <row r="108" spans="1:3" ht="12.75">
      <c r="A108" s="285"/>
      <c r="B108" s="286"/>
      <c r="C108" s="287"/>
    </row>
    <row r="109" spans="1:3" ht="12.75">
      <c r="A109" s="285"/>
      <c r="B109" s="286"/>
      <c r="C109" s="287"/>
    </row>
    <row r="110" spans="1:3" ht="12.75">
      <c r="A110" s="285"/>
      <c r="B110" s="286"/>
      <c r="C110" s="290"/>
    </row>
    <row r="111" spans="1:3" ht="12.75">
      <c r="A111" s="285"/>
      <c r="B111" s="286"/>
      <c r="C111" s="290"/>
    </row>
    <row r="112" spans="1:3" ht="12.75">
      <c r="A112" s="285"/>
      <c r="B112" s="286"/>
      <c r="C112" s="290"/>
    </row>
    <row r="113" spans="1:3" ht="12.75">
      <c r="A113" s="285"/>
      <c r="B113" s="286"/>
      <c r="C113" s="287"/>
    </row>
    <row r="114" spans="1:3" s="280" customFormat="1" ht="12.75">
      <c r="A114" s="285"/>
      <c r="B114" s="286"/>
      <c r="C114" s="290"/>
    </row>
    <row r="115" spans="1:3" s="274" customFormat="1" ht="12.75">
      <c r="A115" s="286"/>
      <c r="B115" s="286"/>
      <c r="C115" s="290"/>
    </row>
    <row r="116" spans="1:3" s="274" customFormat="1" ht="12.75">
      <c r="A116" s="291"/>
      <c r="B116" s="292"/>
      <c r="C116" s="293"/>
    </row>
    <row r="117" spans="1:3" ht="12.75">
      <c r="A117" s="295"/>
      <c r="B117" s="286"/>
      <c r="C117" s="290"/>
    </row>
    <row r="118" spans="1:3" ht="12.75">
      <c r="A118" s="285"/>
      <c r="B118" s="286"/>
      <c r="C118" s="287"/>
    </row>
    <row r="119" spans="1:3" ht="12.75">
      <c r="A119" s="285"/>
      <c r="B119" s="286"/>
      <c r="C119" s="287"/>
    </row>
    <row r="120" spans="1:3" ht="12.75">
      <c r="A120" s="286"/>
      <c r="B120" s="286"/>
      <c r="C120" s="290"/>
    </row>
    <row r="121" spans="1:3" ht="12.75">
      <c r="A121" s="285"/>
      <c r="B121" s="286"/>
      <c r="C121" s="290"/>
    </row>
    <row r="122" spans="1:3" ht="12.75">
      <c r="A122" s="285"/>
      <c r="B122" s="286"/>
      <c r="C122" s="290"/>
    </row>
    <row r="123" spans="1:3" ht="12.75">
      <c r="A123" s="285"/>
      <c r="B123" s="286"/>
      <c r="C123" s="287"/>
    </row>
    <row r="124" spans="1:3" ht="12.75">
      <c r="A124" s="285"/>
      <c r="B124" s="286"/>
      <c r="C124" s="290"/>
    </row>
    <row r="125" spans="1:3" ht="12.75">
      <c r="A125" s="285"/>
      <c r="B125" s="286"/>
      <c r="C125" s="290"/>
    </row>
    <row r="126" spans="1:3" ht="12.75">
      <c r="A126" s="285"/>
      <c r="B126" s="286"/>
      <c r="C126" s="290"/>
    </row>
    <row r="127" spans="1:3" ht="12.75">
      <c r="A127" s="285"/>
      <c r="B127" s="286"/>
      <c r="C127" s="290"/>
    </row>
    <row r="128" spans="1:3" s="274" customFormat="1" ht="12.75">
      <c r="A128" s="286"/>
      <c r="B128" s="286"/>
      <c r="C128" s="290"/>
    </row>
    <row r="129" spans="1:3" s="274" customFormat="1" ht="12.75">
      <c r="A129" s="292"/>
      <c r="B129" s="292"/>
      <c r="C129" s="298"/>
    </row>
    <row r="130" spans="1:3" ht="12.75">
      <c r="A130" s="285"/>
      <c r="B130" s="286"/>
      <c r="C130" s="290"/>
    </row>
    <row r="131" spans="1:3" s="274" customFormat="1" ht="12.75">
      <c r="A131" s="292"/>
      <c r="B131" s="292"/>
      <c r="C131" s="298"/>
    </row>
    <row r="132" spans="1:3" ht="12.75">
      <c r="A132" s="285"/>
      <c r="B132" s="286"/>
      <c r="C132" s="290"/>
    </row>
    <row r="133" spans="1:3" ht="12.75">
      <c r="A133" s="285"/>
      <c r="B133" s="286"/>
      <c r="C133" s="287"/>
    </row>
    <row r="134" spans="1:3" ht="12.75">
      <c r="A134" s="285"/>
      <c r="B134" s="286"/>
      <c r="C134" s="287"/>
    </row>
    <row r="135" spans="1:3" ht="12.75">
      <c r="A135" s="285"/>
      <c r="B135" s="286"/>
      <c r="C135" s="290"/>
    </row>
    <row r="136" spans="1:3" ht="12.75">
      <c r="A136" s="286"/>
      <c r="B136" s="286"/>
      <c r="C136" s="290"/>
    </row>
    <row r="137" spans="1:3" ht="12.75">
      <c r="A137" s="286"/>
      <c r="B137" s="286"/>
      <c r="C137" s="290"/>
    </row>
    <row r="138" spans="1:3" ht="13.5">
      <c r="A138" s="286"/>
      <c r="B138" s="286"/>
      <c r="C138" s="299"/>
    </row>
    <row r="139" spans="1:3" ht="13.5">
      <c r="A139" s="286"/>
      <c r="B139" s="286"/>
      <c r="C139" s="299"/>
    </row>
    <row r="140" spans="1:3" ht="13.5">
      <c r="A140" s="285"/>
      <c r="B140" s="286"/>
      <c r="C140" s="300"/>
    </row>
    <row r="141" spans="1:3" ht="12.75">
      <c r="A141" s="285"/>
      <c r="B141" s="286"/>
      <c r="C141" s="290"/>
    </row>
    <row r="142" spans="1:3" ht="12.75">
      <c r="A142" s="285"/>
      <c r="B142" s="286"/>
      <c r="C142" s="290"/>
    </row>
    <row r="143" spans="1:3" ht="12.75">
      <c r="A143" s="285"/>
      <c r="B143" s="286"/>
      <c r="C143" s="290"/>
    </row>
    <row r="144" spans="1:3" ht="12.75">
      <c r="A144" s="285"/>
      <c r="B144" s="286"/>
      <c r="C144" s="287"/>
    </row>
    <row r="145" spans="1:3" ht="12.75">
      <c r="A145" s="285"/>
      <c r="B145" s="286"/>
      <c r="C145" s="290"/>
    </row>
    <row r="146" spans="1:3" ht="12.75">
      <c r="A146" s="285"/>
      <c r="B146" s="286"/>
      <c r="C146" s="290"/>
    </row>
    <row r="147" spans="1:3" ht="12.75">
      <c r="A147" s="285"/>
      <c r="B147" s="286"/>
      <c r="C147" s="290"/>
    </row>
    <row r="148" spans="1:3" s="280" customFormat="1" ht="12.75">
      <c r="A148" s="285"/>
      <c r="B148" s="286"/>
      <c r="C148" s="290"/>
    </row>
    <row r="149" spans="1:3" s="274" customFormat="1" ht="12.75">
      <c r="A149" s="286"/>
      <c r="B149" s="286"/>
      <c r="C149" s="290"/>
    </row>
    <row r="150" spans="1:3" s="274" customFormat="1" ht="12.75">
      <c r="A150" s="291"/>
      <c r="B150" s="292"/>
      <c r="C150" s="298"/>
    </row>
    <row r="151" spans="1:3" ht="12.75">
      <c r="A151" s="286"/>
      <c r="B151" s="286"/>
      <c r="C151" s="290"/>
    </row>
    <row r="152" spans="1:3" ht="12.75">
      <c r="A152" s="301"/>
      <c r="B152" s="286"/>
      <c r="C152" s="113"/>
    </row>
    <row r="153" spans="1:4" ht="12.75">
      <c r="A153" s="286"/>
      <c r="B153" s="286"/>
      <c r="C153" s="290"/>
      <c r="D153" s="296"/>
    </row>
    <row r="154" spans="1:3" ht="12.75">
      <c r="A154" s="286"/>
      <c r="B154" s="286"/>
      <c r="C154" s="290"/>
    </row>
    <row r="155" spans="1:3" ht="12.75">
      <c r="A155" s="286"/>
      <c r="B155" s="286"/>
      <c r="C155" s="290"/>
    </row>
    <row r="156" spans="1:3" ht="12.75">
      <c r="A156" s="286"/>
      <c r="B156" s="286"/>
      <c r="C156" s="287"/>
    </row>
  </sheetData>
  <sheetProtection/>
  <mergeCells count="4">
    <mergeCell ref="A8:C8"/>
    <mergeCell ref="A9:C9"/>
    <mergeCell ref="A11:B11"/>
    <mergeCell ref="C11:C12"/>
  </mergeCells>
  <printOptions/>
  <pageMargins left="0.7086614173228347" right="0" top="0.7480314960629921" bottom="0.35433070866141736"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43"/>
  <sheetViews>
    <sheetView zoomScale="93" zoomScaleNormal="93" workbookViewId="0" topLeftCell="A1">
      <selection activeCell="D5" sqref="D5"/>
    </sheetView>
  </sheetViews>
  <sheetFormatPr defaultColWidth="15.00390625" defaultRowHeight="15"/>
  <cols>
    <col min="1" max="1" width="70.421875" style="4" customWidth="1"/>
    <col min="2" max="2" width="15.00390625" style="4" customWidth="1"/>
    <col min="3" max="3" width="18.421875" style="4" customWidth="1"/>
    <col min="4" max="4" width="18.421875" style="509" customWidth="1"/>
    <col min="5" max="5" width="13.57421875" style="395" customWidth="1"/>
    <col min="6" max="6" width="9.57421875" style="395" customWidth="1"/>
    <col min="7" max="248" width="10.00390625" style="4" customWidth="1"/>
    <col min="249" max="249" width="70.421875" style="4" customWidth="1"/>
    <col min="250" max="16384" width="15.00390625" style="4" customWidth="1"/>
  </cols>
  <sheetData>
    <row r="1" ht="12.75">
      <c r="D1" s="114" t="s">
        <v>102</v>
      </c>
    </row>
    <row r="2" ht="12.75">
      <c r="D2" s="114" t="s">
        <v>101</v>
      </c>
    </row>
    <row r="3" ht="12.75">
      <c r="D3" s="114" t="s">
        <v>165</v>
      </c>
    </row>
    <row r="4" ht="12.75">
      <c r="D4" s="114" t="s">
        <v>401</v>
      </c>
    </row>
    <row r="5" ht="12.75">
      <c r="D5" s="114" t="s">
        <v>164</v>
      </c>
    </row>
    <row r="7" spans="1:4" ht="58.5" customHeight="1">
      <c r="A7" s="553" t="s">
        <v>754</v>
      </c>
      <c r="B7" s="553"/>
      <c r="C7" s="553"/>
      <c r="D7" s="553"/>
    </row>
    <row r="8" spans="1:3" ht="17.25">
      <c r="A8" s="5"/>
      <c r="B8" s="5"/>
      <c r="C8" s="5"/>
    </row>
    <row r="9" spans="1:4" ht="18" thickBot="1">
      <c r="A9" s="6"/>
      <c r="B9" s="6"/>
      <c r="C9" s="6"/>
      <c r="D9" s="510"/>
    </row>
    <row r="10" spans="1:4" ht="24" customHeight="1" thickBot="1">
      <c r="A10" s="560" t="s">
        <v>161</v>
      </c>
      <c r="B10" s="556" t="s">
        <v>148</v>
      </c>
      <c r="C10" s="557"/>
      <c r="D10" s="554" t="s">
        <v>162</v>
      </c>
    </row>
    <row r="11" spans="1:4" ht="15.75" customHeight="1" thickBot="1">
      <c r="A11" s="561"/>
      <c r="B11" s="16" t="s">
        <v>149</v>
      </c>
      <c r="C11" s="17" t="s">
        <v>150</v>
      </c>
      <c r="D11" s="555"/>
    </row>
    <row r="12" spans="1:4" ht="15" thickBot="1">
      <c r="A12" s="81" t="s">
        <v>125</v>
      </c>
      <c r="B12" s="82" t="s">
        <v>124</v>
      </c>
      <c r="C12" s="83"/>
      <c r="D12" s="511">
        <f>D13+D14+D16+D17+D18+D15</f>
        <v>24456.768000000004</v>
      </c>
    </row>
    <row r="13" spans="1:4" ht="45.75" customHeight="1">
      <c r="A13" s="80" t="s">
        <v>93</v>
      </c>
      <c r="B13" s="76"/>
      <c r="C13" s="79" t="s">
        <v>92</v>
      </c>
      <c r="D13" s="512">
        <f>'Пр.7 Р.П. ЦС. ВР'!E12</f>
        <v>50</v>
      </c>
    </row>
    <row r="14" spans="1:4" ht="44.25" customHeight="1">
      <c r="A14" s="80" t="s">
        <v>163</v>
      </c>
      <c r="B14" s="76"/>
      <c r="C14" s="79" t="s">
        <v>84</v>
      </c>
      <c r="D14" s="512">
        <f>'Пр.7 Р.П. ЦС. ВР'!E18</f>
        <v>12487.178</v>
      </c>
    </row>
    <row r="15" spans="1:4" ht="33.75" customHeight="1">
      <c r="A15" s="80" t="s">
        <v>328</v>
      </c>
      <c r="B15" s="76"/>
      <c r="C15" s="79" t="s">
        <v>327</v>
      </c>
      <c r="D15" s="512">
        <f>'Пр.7 Р.П. ЦС. ВР'!E38</f>
        <v>50.5</v>
      </c>
    </row>
    <row r="16" spans="1:4" ht="13.5" hidden="1">
      <c r="A16" s="73" t="s">
        <v>166</v>
      </c>
      <c r="B16" s="78"/>
      <c r="C16" s="79" t="s">
        <v>170</v>
      </c>
      <c r="D16" s="512">
        <f>'Пр.7 Р.П. ЦС. ВР'!E33</f>
        <v>0</v>
      </c>
    </row>
    <row r="17" spans="1:4" ht="13.5">
      <c r="A17" s="75" t="s">
        <v>128</v>
      </c>
      <c r="B17" s="76"/>
      <c r="C17" s="77" t="s">
        <v>119</v>
      </c>
      <c r="D17" s="512">
        <f>'Пр.7 Р.П. ЦС. ВР'!E44</f>
        <v>400</v>
      </c>
    </row>
    <row r="18" spans="1:4" ht="14.25" thickBot="1">
      <c r="A18" s="11" t="s">
        <v>91</v>
      </c>
      <c r="B18" s="7"/>
      <c r="C18" s="8" t="s">
        <v>90</v>
      </c>
      <c r="D18" s="513">
        <f>'Пр.7 Р.П. ЦС. ВР'!E50</f>
        <v>11469.090000000002</v>
      </c>
    </row>
    <row r="19" spans="1:4" ht="27.75" customHeight="1" thickBot="1">
      <c r="A19" s="84" t="s">
        <v>208</v>
      </c>
      <c r="B19" s="82" t="s">
        <v>167</v>
      </c>
      <c r="C19" s="83"/>
      <c r="D19" s="514">
        <f>D20</f>
        <v>431.6</v>
      </c>
    </row>
    <row r="20" spans="1:4" ht="20.25" customHeight="1" thickBot="1">
      <c r="A20" s="73" t="s">
        <v>168</v>
      </c>
      <c r="B20" s="74"/>
      <c r="C20" s="77" t="s">
        <v>169</v>
      </c>
      <c r="D20" s="512">
        <f>'Пр.7 Р.П. ЦС. ВР'!E79</f>
        <v>431.6</v>
      </c>
    </row>
    <row r="21" spans="1:4" ht="29.25" customHeight="1" thickBot="1">
      <c r="A21" s="84" t="s">
        <v>130</v>
      </c>
      <c r="B21" s="82" t="s">
        <v>129</v>
      </c>
      <c r="C21" s="83"/>
      <c r="D21" s="514">
        <f>D22+D24+D23</f>
        <v>823.856</v>
      </c>
    </row>
    <row r="22" spans="1:4" ht="30.75" customHeight="1">
      <c r="A22" s="73" t="s">
        <v>131</v>
      </c>
      <c r="B22" s="74"/>
      <c r="C22" s="77" t="s">
        <v>112</v>
      </c>
      <c r="D22" s="512">
        <f>'Пр.7 Р.П. ЦС. ВР'!E88</f>
        <v>218.62</v>
      </c>
    </row>
    <row r="23" spans="1:4" ht="30.75" customHeight="1">
      <c r="A23" s="73" t="s">
        <v>146</v>
      </c>
      <c r="B23" s="74"/>
      <c r="C23" s="77" t="s">
        <v>147</v>
      </c>
      <c r="D23" s="512">
        <f>'Пр.7 Р.П. ЦС. ВР'!E94</f>
        <v>62.236</v>
      </c>
    </row>
    <row r="24" spans="1:4" ht="30.75" customHeight="1" thickBot="1">
      <c r="A24" s="10" t="s">
        <v>144</v>
      </c>
      <c r="B24" s="12"/>
      <c r="C24" s="8" t="s">
        <v>145</v>
      </c>
      <c r="D24" s="513">
        <f>'Пр.7 Р.П. ЦС. ВР'!E100</f>
        <v>543</v>
      </c>
    </row>
    <row r="25" spans="1:4" ht="21.75" customHeight="1" thickBot="1">
      <c r="A25" s="85" t="s">
        <v>133</v>
      </c>
      <c r="B25" s="82" t="s">
        <v>132</v>
      </c>
      <c r="C25" s="83"/>
      <c r="D25" s="514">
        <f>D27+D26</f>
        <v>3050.2</v>
      </c>
    </row>
    <row r="26" spans="1:4" ht="13.5">
      <c r="A26" s="72" t="s">
        <v>140</v>
      </c>
      <c r="B26" s="71"/>
      <c r="C26" s="77" t="s">
        <v>141</v>
      </c>
      <c r="D26" s="512">
        <f>'Пр.7 Р.П. ЦС. ВР'!E107</f>
        <v>2730.2</v>
      </c>
    </row>
    <row r="27" spans="1:4" ht="14.25" thickBot="1">
      <c r="A27" s="11" t="s">
        <v>81</v>
      </c>
      <c r="B27" s="13"/>
      <c r="C27" s="8" t="s">
        <v>80</v>
      </c>
      <c r="D27" s="513">
        <f>'Пр.7 Р.П. ЦС. ВР'!E137</f>
        <v>320</v>
      </c>
    </row>
    <row r="28" spans="1:4" ht="21.75" customHeight="1" thickBot="1">
      <c r="A28" s="85" t="s">
        <v>151</v>
      </c>
      <c r="B28" s="82" t="s">
        <v>123</v>
      </c>
      <c r="C28" s="83"/>
      <c r="D28" s="514">
        <f>D30+D31+D29</f>
        <v>182186.52736</v>
      </c>
    </row>
    <row r="29" spans="1:6" ht="16.5" customHeight="1">
      <c r="A29" s="72" t="s">
        <v>73</v>
      </c>
      <c r="B29" s="71"/>
      <c r="C29" s="77" t="s">
        <v>72</v>
      </c>
      <c r="D29" s="515">
        <f>'Пр.7 Р.П. ЦС. ВР'!E149</f>
        <v>157630.157</v>
      </c>
      <c r="F29" s="396"/>
    </row>
    <row r="30" spans="1:4" ht="17.25" customHeight="1">
      <c r="A30" s="72" t="s">
        <v>110</v>
      </c>
      <c r="B30" s="71"/>
      <c r="C30" s="77" t="s">
        <v>109</v>
      </c>
      <c r="D30" s="512">
        <f>'Пр.7 Р.П. ЦС. ВР'!E184</f>
        <v>6844.42436</v>
      </c>
    </row>
    <row r="31" spans="1:4" ht="18" customHeight="1" thickBot="1">
      <c r="A31" s="11" t="s">
        <v>142</v>
      </c>
      <c r="B31" s="13"/>
      <c r="C31" s="8" t="s">
        <v>143</v>
      </c>
      <c r="D31" s="513">
        <f>'Пр.7 Р.П. ЦС. ВР'!E222</f>
        <v>17711.946</v>
      </c>
    </row>
    <row r="32" spans="1:4" ht="20.25" customHeight="1" thickBot="1">
      <c r="A32" s="81" t="s">
        <v>137</v>
      </c>
      <c r="B32" s="82" t="s">
        <v>134</v>
      </c>
      <c r="C32" s="83"/>
      <c r="D32" s="514">
        <f>D33</f>
        <v>13688.08</v>
      </c>
    </row>
    <row r="33" spans="1:4" ht="20.25" customHeight="1" thickBot="1">
      <c r="A33" s="9" t="s">
        <v>68</v>
      </c>
      <c r="B33" s="13"/>
      <c r="C33" s="8" t="s">
        <v>67</v>
      </c>
      <c r="D33" s="513">
        <f>'Пр.7 Р.П. ЦС. ВР'!E276</f>
        <v>13688.08</v>
      </c>
    </row>
    <row r="34" spans="1:4" ht="20.25" customHeight="1" thickBot="1">
      <c r="A34" s="81" t="s">
        <v>126</v>
      </c>
      <c r="B34" s="82" t="s">
        <v>127</v>
      </c>
      <c r="C34" s="83"/>
      <c r="D34" s="514">
        <f>D35+D36</f>
        <v>2220</v>
      </c>
    </row>
    <row r="35" spans="1:4" ht="24" customHeight="1">
      <c r="A35" s="121" t="s">
        <v>83</v>
      </c>
      <c r="B35" s="122"/>
      <c r="C35" s="123" t="s">
        <v>121</v>
      </c>
      <c r="D35" s="516">
        <f>'Пр.7 Р.П. ЦС. ВР'!E303</f>
        <v>1120</v>
      </c>
    </row>
    <row r="36" spans="1:4" ht="19.5" customHeight="1" thickBot="1">
      <c r="A36" s="69" t="s">
        <v>114</v>
      </c>
      <c r="B36" s="70"/>
      <c r="C36" s="14" t="s">
        <v>113</v>
      </c>
      <c r="D36" s="517">
        <f>'Пр.7 Р.П. ЦС. ВР'!E309</f>
        <v>1100</v>
      </c>
    </row>
    <row r="37" spans="1:4" ht="24" customHeight="1" hidden="1" thickBot="1">
      <c r="A37" s="81" t="s">
        <v>138</v>
      </c>
      <c r="B37" s="82" t="s">
        <v>135</v>
      </c>
      <c r="C37" s="86"/>
      <c r="D37" s="511">
        <f>D38</f>
        <v>0</v>
      </c>
    </row>
    <row r="38" spans="1:4" ht="21" customHeight="1" hidden="1" thickBot="1">
      <c r="A38" s="9" t="s">
        <v>70</v>
      </c>
      <c r="B38" s="13"/>
      <c r="C38" s="8" t="s">
        <v>69</v>
      </c>
      <c r="D38" s="513">
        <f>'Пр.7 Р.П. ЦС. ВР'!E330</f>
        <v>0</v>
      </c>
    </row>
    <row r="39" spans="1:4" ht="21.75" customHeight="1" thickBot="1">
      <c r="A39" s="81" t="s">
        <v>139</v>
      </c>
      <c r="B39" s="82" t="s">
        <v>136</v>
      </c>
      <c r="C39" s="86"/>
      <c r="D39" s="511">
        <f>D40</f>
        <v>100</v>
      </c>
    </row>
    <row r="40" spans="1:4" ht="19.5" customHeight="1" thickBot="1">
      <c r="A40" s="9" t="s">
        <v>116</v>
      </c>
      <c r="B40" s="13"/>
      <c r="C40" s="8" t="s">
        <v>115</v>
      </c>
      <c r="D40" s="513">
        <f>'Пр.7 Р.П. ЦС. ВР'!E349</f>
        <v>100</v>
      </c>
    </row>
    <row r="41" spans="1:4" ht="26.25" customHeight="1" thickBot="1">
      <c r="A41" s="558" t="s">
        <v>66</v>
      </c>
      <c r="B41" s="559"/>
      <c r="C41" s="559"/>
      <c r="D41" s="518">
        <f>D12+D19+D21+D25+D28+D32+D34+D37+D39</f>
        <v>226957.03136</v>
      </c>
    </row>
    <row r="42" spans="2:3" ht="12.75">
      <c r="B42" s="15"/>
      <c r="C42" s="15"/>
    </row>
    <row r="43" ht="12.75">
      <c r="D43" s="519"/>
    </row>
  </sheetData>
  <sheetProtection/>
  <mergeCells count="5">
    <mergeCell ref="A7:D7"/>
    <mergeCell ref="D10:D11"/>
    <mergeCell ref="B10:C10"/>
    <mergeCell ref="A41:C41"/>
    <mergeCell ref="A10:A11"/>
  </mergeCells>
  <printOptions/>
  <pageMargins left="0.7086614173228347" right="0" top="0.5905511811023623" bottom="0.3937007874015748" header="0.31496062992125984" footer="0.31496062992125984"/>
  <pageSetup fitToHeight="2" fitToWidth="1" horizontalDpi="600" verticalDpi="600" orientation="portrait" paperSize="9" scale="76" r:id="rId1"/>
  <headerFooter alignWithMargins="0">
    <oddHeader>&amp;C&amp;P</oddHead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383"/>
  <sheetViews>
    <sheetView view="pageBreakPreview" zoomScale="75" zoomScaleNormal="97" zoomScaleSheetLayoutView="75" zoomScalePageLayoutView="0" workbookViewId="0" topLeftCell="A1">
      <selection activeCell="K12" sqref="K12"/>
    </sheetView>
  </sheetViews>
  <sheetFormatPr defaultColWidth="9.140625" defaultRowHeight="15"/>
  <cols>
    <col min="1" max="1" width="102.00390625" style="18" customWidth="1"/>
    <col min="2" max="2" width="14.8515625" style="19" customWidth="1"/>
    <col min="3" max="3" width="9.140625" style="19" customWidth="1"/>
    <col min="4" max="4" width="7.421875" style="19" customWidth="1"/>
    <col min="5" max="5" width="17.140625" style="163" customWidth="1"/>
    <col min="6" max="6" width="1.421875" style="18" customWidth="1"/>
    <col min="7" max="7" width="1.57421875" style="18" hidden="1" customWidth="1"/>
    <col min="8" max="8" width="11.57421875" style="18" hidden="1" customWidth="1"/>
    <col min="9" max="9" width="0" style="18" hidden="1" customWidth="1"/>
    <col min="10" max="10" width="2.140625" style="18" customWidth="1"/>
    <col min="11" max="11" width="17.421875" style="18" customWidth="1"/>
    <col min="12" max="16384" width="8.8515625" style="18" customWidth="1"/>
  </cols>
  <sheetData>
    <row r="1" ht="12.75">
      <c r="E1" s="159" t="s">
        <v>102</v>
      </c>
    </row>
    <row r="2" ht="12.75">
      <c r="E2" s="159" t="s">
        <v>101</v>
      </c>
    </row>
    <row r="3" spans="1:12" s="4" customFormat="1" ht="12.75">
      <c r="A3" s="2"/>
      <c r="B3" s="533" t="s">
        <v>165</v>
      </c>
      <c r="C3" s="533"/>
      <c r="D3" s="533"/>
      <c r="E3" s="533"/>
      <c r="F3" s="2"/>
      <c r="G3" s="2"/>
      <c r="H3" s="2"/>
      <c r="I3" s="2"/>
      <c r="J3" s="2"/>
      <c r="K3" s="2"/>
      <c r="L3" s="2"/>
    </row>
    <row r="4" spans="4:5" ht="12.75">
      <c r="D4" s="534" t="s">
        <v>401</v>
      </c>
      <c r="E4" s="534"/>
    </row>
    <row r="5" ht="12.75">
      <c r="E5" s="159" t="s">
        <v>232</v>
      </c>
    </row>
    <row r="6" ht="12.75">
      <c r="E6" s="159"/>
    </row>
    <row r="7" ht="12.75">
      <c r="E7" s="159"/>
    </row>
    <row r="8" spans="1:5" ht="34.5" customHeight="1">
      <c r="A8" s="562" t="s">
        <v>53</v>
      </c>
      <c r="B8" s="562"/>
      <c r="C8" s="562"/>
      <c r="D8" s="562"/>
      <c r="E8" s="562"/>
    </row>
    <row r="11" spans="1:11" s="22" customFormat="1" ht="25.5">
      <c r="A11" s="20" t="s">
        <v>100</v>
      </c>
      <c r="B11" s="21" t="s">
        <v>99</v>
      </c>
      <c r="C11" s="21" t="s">
        <v>98</v>
      </c>
      <c r="D11" s="20" t="s">
        <v>97</v>
      </c>
      <c r="E11" s="160" t="s">
        <v>96</v>
      </c>
      <c r="J11" s="520"/>
      <c r="K11" s="133"/>
    </row>
    <row r="12" spans="1:11" s="59" customFormat="1" ht="25.5">
      <c r="A12" s="23" t="s">
        <v>624</v>
      </c>
      <c r="B12" s="21" t="s">
        <v>683</v>
      </c>
      <c r="C12" s="21"/>
      <c r="D12" s="21"/>
      <c r="E12" s="160">
        <f>E13+E18+E27+E46+E53</f>
        <v>4905</v>
      </c>
      <c r="F12" s="179"/>
      <c r="J12" s="520"/>
      <c r="K12" s="181"/>
    </row>
    <row r="13" spans="1:10" s="68" customFormat="1" ht="39">
      <c r="A13" s="108" t="s">
        <v>623</v>
      </c>
      <c r="B13" s="21" t="s">
        <v>705</v>
      </c>
      <c r="C13" s="21"/>
      <c r="D13" s="21"/>
      <c r="E13" s="160">
        <f>E15</f>
        <v>500</v>
      </c>
      <c r="J13" s="520"/>
    </row>
    <row r="14" spans="1:10" s="68" customFormat="1" ht="12.75">
      <c r="A14" s="108" t="s">
        <v>703</v>
      </c>
      <c r="B14" s="119" t="s">
        <v>704</v>
      </c>
      <c r="C14" s="21"/>
      <c r="D14" s="21"/>
      <c r="E14" s="160">
        <f>E15</f>
        <v>500</v>
      </c>
      <c r="J14" s="521"/>
    </row>
    <row r="15" spans="1:5" s="29" customFormat="1" ht="39">
      <c r="A15" s="30" t="s">
        <v>250</v>
      </c>
      <c r="B15" s="117" t="s">
        <v>701</v>
      </c>
      <c r="C15" s="1"/>
      <c r="D15" s="28"/>
      <c r="E15" s="445">
        <f>E16</f>
        <v>500</v>
      </c>
    </row>
    <row r="16" spans="1:5" s="29" customFormat="1" ht="15.75" customHeight="1">
      <c r="A16" s="31" t="s">
        <v>304</v>
      </c>
      <c r="B16" s="117" t="s">
        <v>701</v>
      </c>
      <c r="C16" s="446" t="s">
        <v>318</v>
      </c>
      <c r="D16" s="28"/>
      <c r="E16" s="445">
        <f>E17</f>
        <v>500</v>
      </c>
    </row>
    <row r="17" spans="1:5" s="29" customFormat="1" ht="12.75">
      <c r="A17" s="447" t="s">
        <v>73</v>
      </c>
      <c r="B17" s="117" t="s">
        <v>701</v>
      </c>
      <c r="C17" s="446" t="s">
        <v>318</v>
      </c>
      <c r="D17" s="28" t="s">
        <v>72</v>
      </c>
      <c r="E17" s="445">
        <f>'Пр.7 Р.П. ЦС. ВР'!E163</f>
        <v>500</v>
      </c>
    </row>
    <row r="18" spans="1:5" s="29" customFormat="1" ht="45" customHeight="1" hidden="1">
      <c r="A18" s="416" t="s">
        <v>216</v>
      </c>
      <c r="B18" s="407" t="s">
        <v>111</v>
      </c>
      <c r="C18" s="407"/>
      <c r="D18" s="406"/>
      <c r="E18" s="408">
        <f>E19+E24</f>
        <v>0</v>
      </c>
    </row>
    <row r="19" spans="1:5" s="29" customFormat="1" ht="51.75" hidden="1">
      <c r="A19" s="417" t="s">
        <v>217</v>
      </c>
      <c r="B19" s="410" t="s">
        <v>218</v>
      </c>
      <c r="C19" s="410"/>
      <c r="D19" s="411"/>
      <c r="E19" s="412">
        <f>E20+E22</f>
        <v>0</v>
      </c>
    </row>
    <row r="20" spans="1:5" s="29" customFormat="1" ht="12.75" hidden="1">
      <c r="A20" s="413" t="s">
        <v>304</v>
      </c>
      <c r="B20" s="410" t="s">
        <v>218</v>
      </c>
      <c r="C20" s="414" t="s">
        <v>318</v>
      </c>
      <c r="D20" s="411"/>
      <c r="E20" s="412">
        <f>E21</f>
        <v>0</v>
      </c>
    </row>
    <row r="21" spans="1:5" s="29" customFormat="1" ht="12.75" hidden="1">
      <c r="A21" s="415" t="s">
        <v>110</v>
      </c>
      <c r="B21" s="410" t="s">
        <v>218</v>
      </c>
      <c r="C21" s="414" t="s">
        <v>318</v>
      </c>
      <c r="D21" s="411" t="s">
        <v>109</v>
      </c>
      <c r="E21" s="412">
        <f>'Пр.7 Р.П. ЦС. ВР'!E201</f>
        <v>0</v>
      </c>
    </row>
    <row r="22" spans="1:5" s="29" customFormat="1" ht="25.5" hidden="1">
      <c r="A22" s="417" t="s">
        <v>82</v>
      </c>
      <c r="B22" s="410" t="s">
        <v>218</v>
      </c>
      <c r="C22" s="410" t="s">
        <v>79</v>
      </c>
      <c r="D22" s="411"/>
      <c r="E22" s="412">
        <f>E23</f>
        <v>0</v>
      </c>
    </row>
    <row r="23" spans="1:5" s="29" customFormat="1" ht="12.75" hidden="1">
      <c r="A23" s="415" t="s">
        <v>110</v>
      </c>
      <c r="B23" s="410" t="s">
        <v>218</v>
      </c>
      <c r="C23" s="414" t="s">
        <v>79</v>
      </c>
      <c r="D23" s="411" t="s">
        <v>109</v>
      </c>
      <c r="E23" s="412">
        <f>'Пр.7 Р.П. ЦС. ВР'!E202</f>
        <v>0</v>
      </c>
    </row>
    <row r="24" spans="1:5" s="24" customFormat="1" ht="51.75" hidden="1">
      <c r="A24" s="417" t="s">
        <v>217</v>
      </c>
      <c r="B24" s="410" t="s">
        <v>618</v>
      </c>
      <c r="C24" s="407"/>
      <c r="D24" s="406"/>
      <c r="E24" s="408">
        <f>E25</f>
        <v>0</v>
      </c>
    </row>
    <row r="25" spans="1:5" s="29" customFormat="1" ht="25.5" hidden="1">
      <c r="A25" s="413" t="s">
        <v>82</v>
      </c>
      <c r="B25" s="410" t="s">
        <v>618</v>
      </c>
      <c r="C25" s="410" t="s">
        <v>79</v>
      </c>
      <c r="D25" s="411"/>
      <c r="E25" s="412">
        <f>E26</f>
        <v>0</v>
      </c>
    </row>
    <row r="26" spans="1:5" s="29" customFormat="1" ht="12.75" hidden="1">
      <c r="A26" s="415" t="s">
        <v>110</v>
      </c>
      <c r="B26" s="410" t="s">
        <v>618</v>
      </c>
      <c r="C26" s="410" t="s">
        <v>79</v>
      </c>
      <c r="D26" s="411" t="s">
        <v>109</v>
      </c>
      <c r="E26" s="412">
        <f>'Пр.7 Р.П. ЦС. ВР'!E204</f>
        <v>0</v>
      </c>
    </row>
    <row r="27" spans="1:5" s="24" customFormat="1" ht="51.75">
      <c r="A27" s="25" t="s">
        <v>57</v>
      </c>
      <c r="B27" s="21" t="s">
        <v>694</v>
      </c>
      <c r="C27" s="21"/>
      <c r="D27" s="20"/>
      <c r="E27" s="160">
        <f>E29+E37+E34+E40</f>
        <v>3825</v>
      </c>
    </row>
    <row r="28" spans="1:5" s="24" customFormat="1" ht="12.75">
      <c r="A28" s="25" t="s">
        <v>690</v>
      </c>
      <c r="B28" s="21" t="s">
        <v>691</v>
      </c>
      <c r="C28" s="21"/>
      <c r="D28" s="20"/>
      <c r="E28" s="160">
        <f>E29+E40</f>
        <v>3825</v>
      </c>
    </row>
    <row r="29" spans="1:5" s="24" customFormat="1" ht="51.75">
      <c r="A29" s="30" t="s">
        <v>689</v>
      </c>
      <c r="B29" s="1" t="s">
        <v>692</v>
      </c>
      <c r="C29" s="21"/>
      <c r="D29" s="20"/>
      <c r="E29" s="160">
        <f>E30+E32</f>
        <v>2085</v>
      </c>
    </row>
    <row r="30" spans="1:5" s="29" customFormat="1" ht="25.5" hidden="1">
      <c r="A30" s="31" t="s">
        <v>82</v>
      </c>
      <c r="B30" s="1" t="s">
        <v>219</v>
      </c>
      <c r="C30" s="1" t="s">
        <v>79</v>
      </c>
      <c r="D30" s="28"/>
      <c r="E30" s="445">
        <f>E31</f>
        <v>0</v>
      </c>
    </row>
    <row r="31" spans="1:5" s="29" customFormat="1" ht="12.75" hidden="1">
      <c r="A31" s="447" t="s">
        <v>110</v>
      </c>
      <c r="B31" s="1" t="s">
        <v>219</v>
      </c>
      <c r="C31" s="1" t="s">
        <v>79</v>
      </c>
      <c r="D31" s="28" t="s">
        <v>109</v>
      </c>
      <c r="E31" s="445">
        <f>'Пр.7 Р.П. ЦС. ВР'!E208</f>
        <v>0</v>
      </c>
    </row>
    <row r="32" spans="1:5" s="29" customFormat="1" ht="12.75">
      <c r="A32" s="31" t="s">
        <v>304</v>
      </c>
      <c r="B32" s="1" t="s">
        <v>692</v>
      </c>
      <c r="C32" s="446" t="s">
        <v>318</v>
      </c>
      <c r="D32" s="28"/>
      <c r="E32" s="445">
        <f>E33</f>
        <v>2085</v>
      </c>
    </row>
    <row r="33" spans="1:5" s="29" customFormat="1" ht="12.75">
      <c r="A33" s="447" t="s">
        <v>110</v>
      </c>
      <c r="B33" s="1" t="s">
        <v>692</v>
      </c>
      <c r="C33" s="446" t="s">
        <v>318</v>
      </c>
      <c r="D33" s="28" t="s">
        <v>109</v>
      </c>
      <c r="E33" s="445">
        <f>'Пр.7 Р.П. ЦС. ВР'!E209</f>
        <v>2085</v>
      </c>
    </row>
    <row r="34" spans="1:5" s="29" customFormat="1" ht="51.75" hidden="1">
      <c r="A34" s="31" t="s">
        <v>321</v>
      </c>
      <c r="B34" s="1" t="s">
        <v>320</v>
      </c>
      <c r="C34" s="446"/>
      <c r="D34" s="28"/>
      <c r="E34" s="445">
        <f>E35</f>
        <v>0</v>
      </c>
    </row>
    <row r="35" spans="1:5" s="29" customFormat="1" ht="12.75" hidden="1">
      <c r="A35" s="33" t="s">
        <v>311</v>
      </c>
      <c r="B35" s="1" t="s">
        <v>320</v>
      </c>
      <c r="C35" s="446" t="s">
        <v>319</v>
      </c>
      <c r="D35" s="28"/>
      <c r="E35" s="445">
        <f>E36</f>
        <v>0</v>
      </c>
    </row>
    <row r="36" spans="1:5" s="29" customFormat="1" ht="12.75" hidden="1">
      <c r="A36" s="447" t="s">
        <v>110</v>
      </c>
      <c r="B36" s="1" t="s">
        <v>320</v>
      </c>
      <c r="C36" s="446" t="s">
        <v>319</v>
      </c>
      <c r="D36" s="28" t="s">
        <v>109</v>
      </c>
      <c r="E36" s="445">
        <f>'Пр.7 Р.П. ЦС. ВР'!E211</f>
        <v>0</v>
      </c>
    </row>
    <row r="37" spans="1:5" s="24" customFormat="1" ht="51.75" hidden="1">
      <c r="A37" s="30" t="s">
        <v>294</v>
      </c>
      <c r="B37" s="21" t="s">
        <v>272</v>
      </c>
      <c r="C37" s="21"/>
      <c r="D37" s="20"/>
      <c r="E37" s="160">
        <f>E38</f>
        <v>0</v>
      </c>
    </row>
    <row r="38" spans="1:5" s="29" customFormat="1" ht="25.5" hidden="1">
      <c r="A38" s="31" t="s">
        <v>82</v>
      </c>
      <c r="B38" s="1" t="s">
        <v>272</v>
      </c>
      <c r="C38" s="1" t="s">
        <v>79</v>
      </c>
      <c r="D38" s="28"/>
      <c r="E38" s="445">
        <f>E39</f>
        <v>0</v>
      </c>
    </row>
    <row r="39" spans="1:5" s="29" customFormat="1" ht="12.75" hidden="1">
      <c r="A39" s="447" t="s">
        <v>110</v>
      </c>
      <c r="B39" s="1" t="s">
        <v>272</v>
      </c>
      <c r="C39" s="1" t="s">
        <v>79</v>
      </c>
      <c r="D39" s="28" t="s">
        <v>109</v>
      </c>
      <c r="E39" s="445">
        <f>'Пр.7 Р.П. ЦС. ВР'!E213</f>
        <v>0</v>
      </c>
    </row>
    <row r="40" spans="1:5" s="29" customFormat="1" ht="21.75" customHeight="1">
      <c r="A40" s="31" t="s">
        <v>338</v>
      </c>
      <c r="B40" s="1" t="s">
        <v>693</v>
      </c>
      <c r="C40" s="446"/>
      <c r="D40" s="28"/>
      <c r="E40" s="445">
        <f>E43+E44</f>
        <v>1740</v>
      </c>
    </row>
    <row r="41" spans="1:5" s="29" customFormat="1" ht="12.75" hidden="1">
      <c r="A41" s="31" t="s">
        <v>304</v>
      </c>
      <c r="B41" s="1" t="s">
        <v>333</v>
      </c>
      <c r="C41" s="446" t="s">
        <v>318</v>
      </c>
      <c r="D41" s="28"/>
      <c r="E41" s="445"/>
    </row>
    <row r="42" spans="1:5" s="29" customFormat="1" ht="12.75">
      <c r="A42" s="31" t="s">
        <v>304</v>
      </c>
      <c r="B42" s="1" t="s">
        <v>693</v>
      </c>
      <c r="C42" s="446" t="s">
        <v>318</v>
      </c>
      <c r="D42" s="28"/>
      <c r="E42" s="445">
        <f>E43</f>
        <v>1740</v>
      </c>
    </row>
    <row r="43" spans="1:5" s="29" customFormat="1" ht="12.75">
      <c r="A43" s="447" t="s">
        <v>110</v>
      </c>
      <c r="B43" s="1" t="s">
        <v>693</v>
      </c>
      <c r="C43" s="446" t="s">
        <v>318</v>
      </c>
      <c r="D43" s="28" t="s">
        <v>109</v>
      </c>
      <c r="E43" s="445">
        <f>'Пр.7 Р.П. ЦС. ВР'!E215</f>
        <v>1740</v>
      </c>
    </row>
    <row r="44" spans="1:5" s="29" customFormat="1" ht="12.75" hidden="1">
      <c r="A44" s="418" t="s">
        <v>311</v>
      </c>
      <c r="B44" s="410" t="s">
        <v>333</v>
      </c>
      <c r="C44" s="414" t="s">
        <v>319</v>
      </c>
      <c r="D44" s="411"/>
      <c r="E44" s="412">
        <f>E45</f>
        <v>0</v>
      </c>
    </row>
    <row r="45" spans="1:5" s="29" customFormat="1" ht="12.75" hidden="1">
      <c r="A45" s="415" t="s">
        <v>110</v>
      </c>
      <c r="B45" s="410" t="s">
        <v>333</v>
      </c>
      <c r="C45" s="414" t="s">
        <v>319</v>
      </c>
      <c r="D45" s="411" t="s">
        <v>109</v>
      </c>
      <c r="E45" s="412"/>
    </row>
    <row r="46" spans="1:5" s="68" customFormat="1" ht="39">
      <c r="A46" s="108" t="s">
        <v>684</v>
      </c>
      <c r="B46" s="21" t="s">
        <v>687</v>
      </c>
      <c r="C46" s="21"/>
      <c r="D46" s="21"/>
      <c r="E46" s="160">
        <f>E48</f>
        <v>580</v>
      </c>
    </row>
    <row r="47" spans="1:5" s="68" customFormat="1" ht="12.75">
      <c r="A47" s="25" t="s">
        <v>677</v>
      </c>
      <c r="B47" s="119" t="s">
        <v>685</v>
      </c>
      <c r="C47" s="119"/>
      <c r="D47" s="21"/>
      <c r="E47" s="160">
        <f>E48</f>
        <v>580</v>
      </c>
    </row>
    <row r="48" spans="1:5" s="68" customFormat="1" ht="51.75">
      <c r="A48" s="30" t="s">
        <v>744</v>
      </c>
      <c r="B48" s="117" t="s">
        <v>686</v>
      </c>
      <c r="C48" s="117"/>
      <c r="D48" s="1"/>
      <c r="E48" s="445">
        <f>E49+E51</f>
        <v>580</v>
      </c>
    </row>
    <row r="49" spans="1:5" s="67" customFormat="1" ht="15.75" customHeight="1" hidden="1">
      <c r="A49" s="3" t="s">
        <v>310</v>
      </c>
      <c r="B49" s="117" t="s">
        <v>686</v>
      </c>
      <c r="C49" s="1" t="s">
        <v>319</v>
      </c>
      <c r="D49" s="420"/>
      <c r="E49" s="421">
        <f>E50</f>
        <v>0</v>
      </c>
    </row>
    <row r="50" spans="1:5" s="29" customFormat="1" ht="12.75" hidden="1">
      <c r="A50" s="447" t="s">
        <v>110</v>
      </c>
      <c r="B50" s="117" t="s">
        <v>686</v>
      </c>
      <c r="C50" s="1" t="s">
        <v>319</v>
      </c>
      <c r="D50" s="411" t="s">
        <v>109</v>
      </c>
      <c r="E50" s="421">
        <f>'Пр.7 Р.П. ЦС. ВР'!E221</f>
        <v>0</v>
      </c>
    </row>
    <row r="51" spans="1:5" s="67" customFormat="1" ht="12.75">
      <c r="A51" s="31" t="s">
        <v>304</v>
      </c>
      <c r="B51" s="117" t="s">
        <v>686</v>
      </c>
      <c r="C51" s="446" t="s">
        <v>318</v>
      </c>
      <c r="D51" s="44"/>
      <c r="E51" s="448">
        <f>E52</f>
        <v>580</v>
      </c>
    </row>
    <row r="52" spans="1:5" s="29" customFormat="1" ht="12.75">
      <c r="A52" s="447" t="s">
        <v>110</v>
      </c>
      <c r="B52" s="117" t="s">
        <v>686</v>
      </c>
      <c r="C52" s="446" t="s">
        <v>318</v>
      </c>
      <c r="D52" s="28" t="s">
        <v>109</v>
      </c>
      <c r="E52" s="448">
        <f>'Пр.7 Р.П. ЦС. ВР'!E220</f>
        <v>580</v>
      </c>
    </row>
    <row r="53" spans="1:5" s="68" customFormat="1" ht="39" hidden="1">
      <c r="A53" s="47" t="s">
        <v>627</v>
      </c>
      <c r="B53" s="21" t="s">
        <v>673</v>
      </c>
      <c r="C53" s="21"/>
      <c r="D53" s="21"/>
      <c r="E53" s="160">
        <f>E55</f>
        <v>0</v>
      </c>
    </row>
    <row r="54" spans="1:5" s="68" customFormat="1" ht="12" customHeight="1" hidden="1">
      <c r="A54" s="25" t="s">
        <v>671</v>
      </c>
      <c r="B54" s="119" t="s">
        <v>755</v>
      </c>
      <c r="C54" s="119"/>
      <c r="D54" s="21"/>
      <c r="E54" s="160">
        <f>E55</f>
        <v>0</v>
      </c>
    </row>
    <row r="55" spans="1:5" s="68" customFormat="1" ht="12.75" hidden="1">
      <c r="A55" s="52" t="s">
        <v>628</v>
      </c>
      <c r="B55" s="399" t="s">
        <v>670</v>
      </c>
      <c r="C55" s="117"/>
      <c r="D55" s="1"/>
      <c r="E55" s="445">
        <f>E56+E58</f>
        <v>0</v>
      </c>
    </row>
    <row r="56" spans="1:5" s="67" customFormat="1" ht="15.75" customHeight="1" hidden="1">
      <c r="A56" s="3" t="s">
        <v>310</v>
      </c>
      <c r="B56" s="399" t="s">
        <v>670</v>
      </c>
      <c r="C56" s="1" t="s">
        <v>319</v>
      </c>
      <c r="D56" s="420"/>
      <c r="E56" s="421">
        <f>E57</f>
        <v>0</v>
      </c>
    </row>
    <row r="57" spans="1:5" s="29" customFormat="1" ht="12.75" hidden="1">
      <c r="A57" s="447" t="s">
        <v>110</v>
      </c>
      <c r="B57" s="399" t="s">
        <v>670</v>
      </c>
      <c r="C57" s="1" t="s">
        <v>319</v>
      </c>
      <c r="D57" s="411" t="s">
        <v>109</v>
      </c>
      <c r="E57" s="421">
        <f>'Пр.7 Р.П. ЦС. ВР'!E228</f>
        <v>0</v>
      </c>
    </row>
    <row r="58" spans="1:5" s="67" customFormat="1" ht="12.75" hidden="1">
      <c r="A58" s="31" t="s">
        <v>304</v>
      </c>
      <c r="B58" s="399" t="s">
        <v>670</v>
      </c>
      <c r="C58" s="446" t="s">
        <v>318</v>
      </c>
      <c r="D58" s="44"/>
      <c r="E58" s="448">
        <f>E59</f>
        <v>0</v>
      </c>
    </row>
    <row r="59" spans="1:5" s="29" customFormat="1" ht="12.75" hidden="1">
      <c r="A59" s="447" t="s">
        <v>142</v>
      </c>
      <c r="B59" s="399" t="s">
        <v>670</v>
      </c>
      <c r="C59" s="446" t="s">
        <v>318</v>
      </c>
      <c r="D59" s="28" t="s">
        <v>143</v>
      </c>
      <c r="E59" s="448">
        <f>'Пр.7 Р.П. ЦС. ВР'!E249</f>
        <v>0</v>
      </c>
    </row>
    <row r="60" spans="1:5" s="29" customFormat="1" ht="12.75">
      <c r="A60" s="47" t="s">
        <v>222</v>
      </c>
      <c r="B60" s="51" t="s">
        <v>682</v>
      </c>
      <c r="C60" s="21"/>
      <c r="D60" s="20"/>
      <c r="E60" s="160">
        <f>E61+E74</f>
        <v>13111.946</v>
      </c>
    </row>
    <row r="61" spans="1:5" s="26" customFormat="1" ht="25.5">
      <c r="A61" s="47" t="s">
        <v>223</v>
      </c>
      <c r="B61" s="51" t="s">
        <v>679</v>
      </c>
      <c r="C61" s="21"/>
      <c r="D61" s="20"/>
      <c r="E61" s="160">
        <f>E65+E68+E71+E62</f>
        <v>13111.946</v>
      </c>
    </row>
    <row r="62" spans="1:5" s="26" customFormat="1" ht="25.5">
      <c r="A62" s="451" t="s">
        <v>352</v>
      </c>
      <c r="B62" s="36" t="s">
        <v>681</v>
      </c>
      <c r="C62" s="1"/>
      <c r="D62" s="28"/>
      <c r="E62" s="445">
        <f>E63</f>
        <v>13111.946</v>
      </c>
    </row>
    <row r="63" spans="1:5" s="26" customFormat="1" ht="17.25" customHeight="1">
      <c r="A63" s="3" t="s">
        <v>314</v>
      </c>
      <c r="B63" s="36" t="s">
        <v>681</v>
      </c>
      <c r="C63" s="1" t="s">
        <v>315</v>
      </c>
      <c r="D63" s="28"/>
      <c r="E63" s="445">
        <f>E64</f>
        <v>13111.946</v>
      </c>
    </row>
    <row r="64" spans="1:5" s="26" customFormat="1" ht="12.75">
      <c r="A64" s="447" t="s">
        <v>142</v>
      </c>
      <c r="B64" s="36" t="s">
        <v>681</v>
      </c>
      <c r="C64" s="1" t="s">
        <v>315</v>
      </c>
      <c r="D64" s="28" t="s">
        <v>143</v>
      </c>
      <c r="E64" s="445">
        <f>'Пр.7 Р.П. ЦС. ВР'!E254</f>
        <v>13111.946</v>
      </c>
    </row>
    <row r="65" spans="1:5" s="29" customFormat="1" ht="39" hidden="1">
      <c r="A65" s="423" t="s">
        <v>242</v>
      </c>
      <c r="B65" s="410" t="s">
        <v>224</v>
      </c>
      <c r="C65" s="410"/>
      <c r="D65" s="411"/>
      <c r="E65" s="412">
        <f>E66</f>
        <v>0</v>
      </c>
    </row>
    <row r="66" spans="1:5" s="29" customFormat="1" ht="12.75" hidden="1">
      <c r="A66" s="413" t="s">
        <v>304</v>
      </c>
      <c r="B66" s="410" t="s">
        <v>224</v>
      </c>
      <c r="C66" s="414" t="s">
        <v>318</v>
      </c>
      <c r="D66" s="411"/>
      <c r="E66" s="412">
        <f>E67</f>
        <v>0</v>
      </c>
    </row>
    <row r="67" spans="1:5" s="29" customFormat="1" ht="12.75" hidden="1">
      <c r="A67" s="415" t="s">
        <v>142</v>
      </c>
      <c r="B67" s="410" t="s">
        <v>224</v>
      </c>
      <c r="C67" s="414" t="s">
        <v>318</v>
      </c>
      <c r="D67" s="411" t="s">
        <v>143</v>
      </c>
      <c r="E67" s="412">
        <f>'Пр.7 Р.П. ЦС. ВР'!E256</f>
        <v>0</v>
      </c>
    </row>
    <row r="68" spans="1:5" s="29" customFormat="1" ht="25.5" hidden="1">
      <c r="A68" s="418" t="s">
        <v>225</v>
      </c>
      <c r="B68" s="410" t="s">
        <v>226</v>
      </c>
      <c r="C68" s="410"/>
      <c r="D68" s="411"/>
      <c r="E68" s="412">
        <f>E69</f>
        <v>0</v>
      </c>
    </row>
    <row r="69" spans="1:5" s="26" customFormat="1" ht="12.75" hidden="1">
      <c r="A69" s="413" t="s">
        <v>304</v>
      </c>
      <c r="B69" s="410" t="s">
        <v>226</v>
      </c>
      <c r="C69" s="410" t="s">
        <v>318</v>
      </c>
      <c r="D69" s="406"/>
      <c r="E69" s="412">
        <f>E70</f>
        <v>0</v>
      </c>
    </row>
    <row r="70" spans="1:5" s="29" customFormat="1" ht="12.75" hidden="1">
      <c r="A70" s="415" t="s">
        <v>142</v>
      </c>
      <c r="B70" s="410" t="s">
        <v>226</v>
      </c>
      <c r="C70" s="414" t="s">
        <v>318</v>
      </c>
      <c r="D70" s="411" t="s">
        <v>143</v>
      </c>
      <c r="E70" s="412">
        <f>'Пр.7 Р.П. ЦС. ВР'!E258</f>
        <v>0</v>
      </c>
    </row>
    <row r="71" spans="1:5" s="29" customFormat="1" ht="39" hidden="1">
      <c r="A71" s="418" t="s">
        <v>227</v>
      </c>
      <c r="B71" s="410" t="s">
        <v>233</v>
      </c>
      <c r="C71" s="410"/>
      <c r="D71" s="411"/>
      <c r="E71" s="412">
        <f>E72</f>
        <v>0</v>
      </c>
    </row>
    <row r="72" spans="1:5" s="29" customFormat="1" ht="12.75" hidden="1">
      <c r="A72" s="413" t="s">
        <v>304</v>
      </c>
      <c r="B72" s="410" t="s">
        <v>233</v>
      </c>
      <c r="C72" s="410" t="s">
        <v>318</v>
      </c>
      <c r="D72" s="411"/>
      <c r="E72" s="412">
        <f>E73</f>
        <v>0</v>
      </c>
    </row>
    <row r="73" spans="1:5" s="29" customFormat="1" ht="12.75" hidden="1">
      <c r="A73" s="415" t="s">
        <v>142</v>
      </c>
      <c r="B73" s="410" t="s">
        <v>233</v>
      </c>
      <c r="C73" s="414" t="s">
        <v>318</v>
      </c>
      <c r="D73" s="411" t="s">
        <v>143</v>
      </c>
      <c r="E73" s="412">
        <f>'Пр.7 Р.П. ЦС. ВР'!E260</f>
        <v>0</v>
      </c>
    </row>
    <row r="74" spans="1:5" s="63" customFormat="1" ht="25.5" hidden="1">
      <c r="A74" s="422" t="s">
        <v>228</v>
      </c>
      <c r="B74" s="407" t="s">
        <v>152</v>
      </c>
      <c r="C74" s="407"/>
      <c r="D74" s="406"/>
      <c r="E74" s="408">
        <f>E75+E78</f>
        <v>0</v>
      </c>
    </row>
    <row r="75" spans="1:5" s="63" customFormat="1" ht="39" hidden="1">
      <c r="A75" s="423" t="s">
        <v>229</v>
      </c>
      <c r="B75" s="410" t="s">
        <v>237</v>
      </c>
      <c r="C75" s="407"/>
      <c r="D75" s="406"/>
      <c r="E75" s="412">
        <f>E76</f>
        <v>0</v>
      </c>
    </row>
    <row r="76" spans="1:5" s="26" customFormat="1" ht="12.75" hidden="1">
      <c r="A76" s="413" t="s">
        <v>304</v>
      </c>
      <c r="B76" s="410" t="s">
        <v>237</v>
      </c>
      <c r="C76" s="410" t="s">
        <v>318</v>
      </c>
      <c r="D76" s="406"/>
      <c r="E76" s="412">
        <f>E77</f>
        <v>0</v>
      </c>
    </row>
    <row r="77" spans="1:5" s="29" customFormat="1" ht="12.75" hidden="1">
      <c r="A77" s="415" t="s">
        <v>142</v>
      </c>
      <c r="B77" s="410" t="s">
        <v>237</v>
      </c>
      <c r="C77" s="414" t="s">
        <v>318</v>
      </c>
      <c r="D77" s="411" t="s">
        <v>143</v>
      </c>
      <c r="E77" s="412">
        <f>'Пр.7 Р.П. ЦС. ВР'!E263</f>
        <v>0</v>
      </c>
    </row>
    <row r="78" spans="1:5" s="29" customFormat="1" ht="25.5" hidden="1">
      <c r="A78" s="423" t="s">
        <v>230</v>
      </c>
      <c r="B78" s="410" t="s">
        <v>238</v>
      </c>
      <c r="C78" s="410"/>
      <c r="D78" s="411"/>
      <c r="E78" s="412">
        <f>E79</f>
        <v>0</v>
      </c>
    </row>
    <row r="79" spans="1:5" s="29" customFormat="1" ht="12.75" hidden="1">
      <c r="A79" s="418" t="s">
        <v>86</v>
      </c>
      <c r="B79" s="410" t="s">
        <v>238</v>
      </c>
      <c r="C79" s="410" t="s">
        <v>106</v>
      </c>
      <c r="D79" s="411" t="s">
        <v>143</v>
      </c>
      <c r="E79" s="412">
        <f>E80</f>
        <v>0</v>
      </c>
    </row>
    <row r="80" spans="1:5" s="29" customFormat="1" ht="12.75" hidden="1">
      <c r="A80" s="415" t="s">
        <v>142</v>
      </c>
      <c r="B80" s="410" t="s">
        <v>238</v>
      </c>
      <c r="C80" s="410" t="s">
        <v>106</v>
      </c>
      <c r="D80" s="411" t="s">
        <v>143</v>
      </c>
      <c r="E80" s="412">
        <f>'Пр.7 Р.П. ЦС. ВР'!E265</f>
        <v>0</v>
      </c>
    </row>
    <row r="81" spans="1:5" s="104" customFormat="1" ht="12.75">
      <c r="A81" s="47" t="s">
        <v>56</v>
      </c>
      <c r="B81" s="51" t="s">
        <v>756</v>
      </c>
      <c r="C81" s="21"/>
      <c r="D81" s="20"/>
      <c r="E81" s="160">
        <f>E82+E99</f>
        <v>2730.2</v>
      </c>
    </row>
    <row r="82" spans="1:5" s="26" customFormat="1" ht="25.5">
      <c r="A82" s="47" t="s">
        <v>201</v>
      </c>
      <c r="B82" s="51" t="s">
        <v>717</v>
      </c>
      <c r="C82" s="21"/>
      <c r="D82" s="20"/>
      <c r="E82" s="160">
        <f>E83</f>
        <v>2230.2</v>
      </c>
    </row>
    <row r="83" spans="1:5" s="26" customFormat="1" ht="25.5">
      <c r="A83" s="47" t="s">
        <v>758</v>
      </c>
      <c r="B83" s="51" t="s">
        <v>718</v>
      </c>
      <c r="C83" s="21"/>
      <c r="D83" s="20"/>
      <c r="E83" s="160">
        <f>E84+E93+E96</f>
        <v>2230.2</v>
      </c>
    </row>
    <row r="84" spans="1:5" s="29" customFormat="1" ht="12.75">
      <c r="A84" s="52" t="s">
        <v>759</v>
      </c>
      <c r="B84" s="43" t="s">
        <v>716</v>
      </c>
      <c r="C84" s="1"/>
      <c r="D84" s="28"/>
      <c r="E84" s="445">
        <f>E85</f>
        <v>1150</v>
      </c>
    </row>
    <row r="85" spans="1:5" s="29" customFormat="1" ht="12.75">
      <c r="A85" s="31" t="s">
        <v>304</v>
      </c>
      <c r="B85" s="43" t="s">
        <v>716</v>
      </c>
      <c r="C85" s="446" t="s">
        <v>318</v>
      </c>
      <c r="D85" s="28"/>
      <c r="E85" s="445">
        <f>E86</f>
        <v>1150</v>
      </c>
    </row>
    <row r="86" spans="1:5" s="32" customFormat="1" ht="12.75">
      <c r="A86" s="52" t="s">
        <v>140</v>
      </c>
      <c r="B86" s="43" t="s">
        <v>716</v>
      </c>
      <c r="C86" s="446" t="s">
        <v>318</v>
      </c>
      <c r="D86" s="28" t="s">
        <v>141</v>
      </c>
      <c r="E86" s="445">
        <f>'Пр.7 Р.П. ЦС. ВР'!E114</f>
        <v>1150</v>
      </c>
    </row>
    <row r="87" spans="1:5" s="32" customFormat="1" ht="39.75" customHeight="1" hidden="1">
      <c r="A87" s="42" t="s">
        <v>322</v>
      </c>
      <c r="B87" s="117" t="s">
        <v>303</v>
      </c>
      <c r="C87" s="446"/>
      <c r="D87" s="28"/>
      <c r="E87" s="445">
        <f>E89</f>
        <v>0</v>
      </c>
    </row>
    <row r="88" spans="1:5" s="32" customFormat="1" ht="12.75" hidden="1">
      <c r="A88" s="31" t="s">
        <v>304</v>
      </c>
      <c r="B88" s="117" t="s">
        <v>303</v>
      </c>
      <c r="C88" s="446" t="s">
        <v>318</v>
      </c>
      <c r="D88" s="28"/>
      <c r="E88" s="445">
        <f>E89</f>
        <v>0</v>
      </c>
    </row>
    <row r="89" spans="1:5" s="32" customFormat="1" ht="12.75" hidden="1">
      <c r="A89" s="52" t="s">
        <v>140</v>
      </c>
      <c r="B89" s="117" t="s">
        <v>303</v>
      </c>
      <c r="C89" s="446" t="s">
        <v>318</v>
      </c>
      <c r="D89" s="28" t="s">
        <v>141</v>
      </c>
      <c r="E89" s="445">
        <f>'Пр.7 Р.П. ЦС. ВР'!E116</f>
        <v>0</v>
      </c>
    </row>
    <row r="90" spans="1:5" s="32" customFormat="1" ht="12.75" hidden="1">
      <c r="A90" s="52" t="s">
        <v>614</v>
      </c>
      <c r="B90" s="43" t="s">
        <v>613</v>
      </c>
      <c r="C90" s="446"/>
      <c r="D90" s="28"/>
      <c r="E90" s="445">
        <f>E91</f>
        <v>0</v>
      </c>
    </row>
    <row r="91" spans="1:5" s="32" customFormat="1" ht="12.75" hidden="1">
      <c r="A91" s="31" t="s">
        <v>304</v>
      </c>
      <c r="B91" s="43" t="s">
        <v>613</v>
      </c>
      <c r="C91" s="446" t="s">
        <v>318</v>
      </c>
      <c r="D91" s="28"/>
      <c r="E91" s="445">
        <f>E92</f>
        <v>0</v>
      </c>
    </row>
    <row r="92" spans="1:5" s="32" customFormat="1" ht="12.75" hidden="1">
      <c r="A92" s="52" t="s">
        <v>140</v>
      </c>
      <c r="B92" s="43" t="s">
        <v>613</v>
      </c>
      <c r="C92" s="446" t="s">
        <v>318</v>
      </c>
      <c r="D92" s="28" t="s">
        <v>141</v>
      </c>
      <c r="E92" s="445">
        <f>'Пр.7 Р.П. ЦС. ВР'!E120</f>
        <v>0</v>
      </c>
    </row>
    <row r="93" spans="1:5" s="32" customFormat="1" ht="12.75">
      <c r="A93" s="52" t="s">
        <v>759</v>
      </c>
      <c r="B93" s="43" t="s">
        <v>715</v>
      </c>
      <c r="C93" s="446"/>
      <c r="D93" s="28"/>
      <c r="E93" s="445">
        <f>E94</f>
        <v>930.2</v>
      </c>
    </row>
    <row r="94" spans="1:5" s="32" customFormat="1" ht="12.75">
      <c r="A94" s="31" t="s">
        <v>304</v>
      </c>
      <c r="B94" s="43" t="s">
        <v>715</v>
      </c>
      <c r="C94" s="446" t="s">
        <v>318</v>
      </c>
      <c r="D94" s="28"/>
      <c r="E94" s="445">
        <f>E95</f>
        <v>930.2</v>
      </c>
    </row>
    <row r="95" spans="1:5" s="32" customFormat="1" ht="12.75">
      <c r="A95" s="52" t="s">
        <v>140</v>
      </c>
      <c r="B95" s="43" t="s">
        <v>715</v>
      </c>
      <c r="C95" s="446" t="s">
        <v>318</v>
      </c>
      <c r="D95" s="28" t="s">
        <v>141</v>
      </c>
      <c r="E95" s="445">
        <f>'Пр.7 Р.П. ЦС. ВР'!E112</f>
        <v>930.2</v>
      </c>
    </row>
    <row r="96" spans="1:5" s="32" customFormat="1" ht="12.75">
      <c r="A96" s="52" t="s">
        <v>761</v>
      </c>
      <c r="B96" s="43" t="s">
        <v>757</v>
      </c>
      <c r="C96" s="446"/>
      <c r="D96" s="28"/>
      <c r="E96" s="445">
        <f>E97</f>
        <v>150</v>
      </c>
    </row>
    <row r="97" spans="1:5" s="32" customFormat="1" ht="12.75">
      <c r="A97" s="31" t="s">
        <v>304</v>
      </c>
      <c r="B97" s="43" t="s">
        <v>757</v>
      </c>
      <c r="C97" s="446" t="s">
        <v>318</v>
      </c>
      <c r="D97" s="28"/>
      <c r="E97" s="445">
        <f>E98</f>
        <v>150</v>
      </c>
    </row>
    <row r="98" spans="1:5" s="32" customFormat="1" ht="12.75">
      <c r="A98" s="52" t="s">
        <v>140</v>
      </c>
      <c r="B98" s="43" t="s">
        <v>757</v>
      </c>
      <c r="C98" s="446" t="s">
        <v>318</v>
      </c>
      <c r="D98" s="28" t="s">
        <v>141</v>
      </c>
      <c r="E98" s="445">
        <f>'Пр.7 Р.П. ЦС. ВР'!E122</f>
        <v>150</v>
      </c>
    </row>
    <row r="99" spans="1:5" s="63" customFormat="1" ht="31.5" customHeight="1">
      <c r="A99" s="47" t="s">
        <v>204</v>
      </c>
      <c r="B99" s="51" t="s">
        <v>722</v>
      </c>
      <c r="C99" s="21"/>
      <c r="D99" s="20"/>
      <c r="E99" s="452">
        <f>E100</f>
        <v>500</v>
      </c>
    </row>
    <row r="100" spans="1:5" s="63" customFormat="1" ht="31.5" customHeight="1">
      <c r="A100" s="47" t="s">
        <v>719</v>
      </c>
      <c r="B100" s="51" t="s">
        <v>720</v>
      </c>
      <c r="C100" s="21"/>
      <c r="D100" s="20"/>
      <c r="E100" s="452">
        <f>E104</f>
        <v>500</v>
      </c>
    </row>
    <row r="101" spans="1:5" s="29" customFormat="1" ht="39" hidden="1">
      <c r="A101" s="394" t="s">
        <v>348</v>
      </c>
      <c r="B101" s="1" t="s">
        <v>347</v>
      </c>
      <c r="C101" s="1"/>
      <c r="D101" s="28"/>
      <c r="E101" s="445">
        <f>E102</f>
        <v>0</v>
      </c>
    </row>
    <row r="102" spans="1:5" s="29" customFormat="1" ht="17.25" customHeight="1" hidden="1">
      <c r="A102" s="3" t="s">
        <v>314</v>
      </c>
      <c r="B102" s="1" t="s">
        <v>347</v>
      </c>
      <c r="C102" s="1" t="s">
        <v>315</v>
      </c>
      <c r="D102" s="28"/>
      <c r="E102" s="445">
        <f>E103</f>
        <v>0</v>
      </c>
    </row>
    <row r="103" spans="1:5" s="29" customFormat="1" ht="12.75" hidden="1">
      <c r="A103" s="52" t="s">
        <v>140</v>
      </c>
      <c r="B103" s="1" t="s">
        <v>347</v>
      </c>
      <c r="C103" s="1" t="s">
        <v>315</v>
      </c>
      <c r="D103" s="28" t="s">
        <v>141</v>
      </c>
      <c r="E103" s="445">
        <f>'Пр.7 Р.П. ЦС. ВР'!E131</f>
        <v>0</v>
      </c>
    </row>
    <row r="104" spans="1:5" s="29" customFormat="1" ht="51.75">
      <c r="A104" s="453" t="s">
        <v>252</v>
      </c>
      <c r="B104" s="43" t="s">
        <v>721</v>
      </c>
      <c r="C104" s="1"/>
      <c r="D104" s="28"/>
      <c r="E104" s="445">
        <f>E105</f>
        <v>500</v>
      </c>
    </row>
    <row r="105" spans="1:5" s="29" customFormat="1" ht="12.75">
      <c r="A105" s="31" t="s">
        <v>304</v>
      </c>
      <c r="B105" s="43" t="s">
        <v>721</v>
      </c>
      <c r="C105" s="1" t="s">
        <v>318</v>
      </c>
      <c r="D105" s="28"/>
      <c r="E105" s="445">
        <f>E106</f>
        <v>500</v>
      </c>
    </row>
    <row r="106" spans="1:5" s="29" customFormat="1" ht="15" customHeight="1">
      <c r="A106" s="52" t="s">
        <v>140</v>
      </c>
      <c r="B106" s="43" t="s">
        <v>721</v>
      </c>
      <c r="C106" s="446" t="s">
        <v>318</v>
      </c>
      <c r="D106" s="28" t="s">
        <v>141</v>
      </c>
      <c r="E106" s="445">
        <f>'Пр.7 Р.П. ЦС. ВР'!E127</f>
        <v>500</v>
      </c>
    </row>
    <row r="107" spans="1:5" s="29" customFormat="1" ht="39" hidden="1">
      <c r="A107" s="426" t="s">
        <v>205</v>
      </c>
      <c r="B107" s="410" t="s">
        <v>206</v>
      </c>
      <c r="C107" s="410"/>
      <c r="D107" s="411"/>
      <c r="E107" s="412">
        <f>E108</f>
        <v>0</v>
      </c>
    </row>
    <row r="108" spans="1:5" s="29" customFormat="1" ht="12.75" hidden="1">
      <c r="A108" s="413" t="s">
        <v>304</v>
      </c>
      <c r="B108" s="410" t="s">
        <v>206</v>
      </c>
      <c r="C108" s="414" t="s">
        <v>318</v>
      </c>
      <c r="D108" s="411"/>
      <c r="E108" s="412">
        <f>E109</f>
        <v>0</v>
      </c>
    </row>
    <row r="109" spans="1:5" s="32" customFormat="1" ht="12.75" hidden="1">
      <c r="A109" s="423" t="s">
        <v>140</v>
      </c>
      <c r="B109" s="410" t="s">
        <v>206</v>
      </c>
      <c r="C109" s="414" t="s">
        <v>318</v>
      </c>
      <c r="D109" s="411" t="s">
        <v>141</v>
      </c>
      <c r="E109" s="412">
        <f>'Пр.7 Р.П. ЦС. ВР'!E129</f>
        <v>0</v>
      </c>
    </row>
    <row r="110" spans="1:5" s="26" customFormat="1" ht="25.5">
      <c r="A110" s="47" t="s">
        <v>211</v>
      </c>
      <c r="B110" s="48" t="s">
        <v>663</v>
      </c>
      <c r="C110" s="21"/>
      <c r="D110" s="20"/>
      <c r="E110" s="160">
        <f>E111+E127+E141+E148</f>
        <v>156259.157</v>
      </c>
    </row>
    <row r="111" spans="1:5" s="29" customFormat="1" ht="51.75">
      <c r="A111" s="47" t="s">
        <v>742</v>
      </c>
      <c r="B111" s="51" t="s">
        <v>700</v>
      </c>
      <c r="C111" s="21"/>
      <c r="D111" s="20"/>
      <c r="E111" s="160">
        <f>E113+E116+E124</f>
        <v>155159.157</v>
      </c>
    </row>
    <row r="112" spans="1:5" s="29" customFormat="1" ht="12.75">
      <c r="A112" s="25" t="s">
        <v>697</v>
      </c>
      <c r="B112" s="51" t="s">
        <v>698</v>
      </c>
      <c r="C112" s="21"/>
      <c r="D112" s="20"/>
      <c r="E112" s="160">
        <f>E113+E116+E124</f>
        <v>155159.157</v>
      </c>
    </row>
    <row r="113" spans="1:5" s="29" customFormat="1" ht="64.5">
      <c r="A113" s="126" t="s">
        <v>397</v>
      </c>
      <c r="B113" s="128" t="s">
        <v>59</v>
      </c>
      <c r="C113" s="21"/>
      <c r="D113" s="20"/>
      <c r="E113" s="445">
        <f>E114</f>
        <v>67990.57108</v>
      </c>
    </row>
    <row r="114" spans="1:5" s="29" customFormat="1" ht="12.75">
      <c r="A114" s="3" t="s">
        <v>265</v>
      </c>
      <c r="B114" s="43" t="s">
        <v>59</v>
      </c>
      <c r="C114" s="1" t="s">
        <v>319</v>
      </c>
      <c r="D114" s="20"/>
      <c r="E114" s="445">
        <f>E115</f>
        <v>67990.57108</v>
      </c>
    </row>
    <row r="115" spans="1:5" s="29" customFormat="1" ht="12.75">
      <c r="A115" s="447" t="s">
        <v>73</v>
      </c>
      <c r="B115" s="43" t="s">
        <v>59</v>
      </c>
      <c r="C115" s="1" t="s">
        <v>319</v>
      </c>
      <c r="D115" s="28" t="s">
        <v>72</v>
      </c>
      <c r="E115" s="445">
        <f>'Пр.7 Р.П. ЦС. ВР'!E170</f>
        <v>67990.57108</v>
      </c>
    </row>
    <row r="116" spans="1:5" s="29" customFormat="1" ht="64.5">
      <c r="A116" s="126" t="s">
        <v>62</v>
      </c>
      <c r="B116" s="128" t="s">
        <v>60</v>
      </c>
      <c r="C116" s="458" t="s">
        <v>319</v>
      </c>
      <c r="D116" s="459" t="s">
        <v>72</v>
      </c>
      <c r="E116" s="445">
        <f>E117+E120</f>
        <v>76268.58592</v>
      </c>
    </row>
    <row r="117" spans="1:5" s="29" customFormat="1" ht="81" customHeight="1">
      <c r="A117" s="52" t="s">
        <v>398</v>
      </c>
      <c r="B117" s="43" t="s">
        <v>60</v>
      </c>
      <c r="C117" s="1"/>
      <c r="D117" s="28"/>
      <c r="E117" s="445">
        <f>E118</f>
        <v>30507.43437</v>
      </c>
    </row>
    <row r="118" spans="1:5" s="29" customFormat="1" ht="12.75">
      <c r="A118" s="33" t="s">
        <v>311</v>
      </c>
      <c r="B118" s="43" t="s">
        <v>60</v>
      </c>
      <c r="C118" s="1" t="s">
        <v>319</v>
      </c>
      <c r="D118" s="28"/>
      <c r="E118" s="445">
        <f>E119</f>
        <v>30507.43437</v>
      </c>
    </row>
    <row r="119" spans="1:5" s="29" customFormat="1" ht="12.75">
      <c r="A119" s="447" t="s">
        <v>73</v>
      </c>
      <c r="B119" s="43" t="s">
        <v>60</v>
      </c>
      <c r="C119" s="1" t="s">
        <v>319</v>
      </c>
      <c r="D119" s="28" t="s">
        <v>72</v>
      </c>
      <c r="E119" s="445">
        <f>'Пр.7 Р.П. ЦС. ВР'!E173</f>
        <v>30507.43437</v>
      </c>
    </row>
    <row r="120" spans="1:5" s="29" customFormat="1" ht="78">
      <c r="A120" s="126" t="s">
        <v>399</v>
      </c>
      <c r="B120" s="128" t="s">
        <v>60</v>
      </c>
      <c r="C120" s="1"/>
      <c r="D120" s="28"/>
      <c r="E120" s="445">
        <f>E121</f>
        <v>45761.15155</v>
      </c>
    </row>
    <row r="121" spans="1:5" s="29" customFormat="1" ht="12.75">
      <c r="A121" s="33" t="s">
        <v>311</v>
      </c>
      <c r="B121" s="43" t="s">
        <v>60</v>
      </c>
      <c r="C121" s="1" t="s">
        <v>319</v>
      </c>
      <c r="D121" s="28"/>
      <c r="E121" s="445">
        <f>E122</f>
        <v>45761.15155</v>
      </c>
    </row>
    <row r="122" spans="1:5" s="29" customFormat="1" ht="12.75">
      <c r="A122" s="447" t="s">
        <v>73</v>
      </c>
      <c r="B122" s="43" t="s">
        <v>60</v>
      </c>
      <c r="C122" s="1" t="s">
        <v>319</v>
      </c>
      <c r="D122" s="28" t="s">
        <v>72</v>
      </c>
      <c r="E122" s="445">
        <f>'Пр.7 Р.П. ЦС. ВР'!E175</f>
        <v>45761.15155</v>
      </c>
    </row>
    <row r="123" spans="1:5" s="29" customFormat="1" ht="12.75" hidden="1">
      <c r="A123" s="25" t="s">
        <v>697</v>
      </c>
      <c r="B123" s="51" t="s">
        <v>700</v>
      </c>
      <c r="C123" s="1"/>
      <c r="D123" s="28"/>
      <c r="E123" s="445"/>
    </row>
    <row r="124" spans="1:5" s="29" customFormat="1" ht="64.5">
      <c r="A124" s="52" t="s">
        <v>743</v>
      </c>
      <c r="B124" s="43" t="s">
        <v>699</v>
      </c>
      <c r="C124" s="1"/>
      <c r="D124" s="28"/>
      <c r="E124" s="445">
        <f>E125</f>
        <v>10900</v>
      </c>
    </row>
    <row r="125" spans="1:5" s="29" customFormat="1" ht="15.75" customHeight="1">
      <c r="A125" s="3" t="s">
        <v>310</v>
      </c>
      <c r="B125" s="43" t="s">
        <v>699</v>
      </c>
      <c r="C125" s="1" t="s">
        <v>319</v>
      </c>
      <c r="D125" s="28"/>
      <c r="E125" s="445">
        <f>E126</f>
        <v>10900</v>
      </c>
    </row>
    <row r="126" spans="1:5" s="29" customFormat="1" ht="12.75">
      <c r="A126" s="447" t="s">
        <v>73</v>
      </c>
      <c r="B126" s="43" t="s">
        <v>699</v>
      </c>
      <c r="C126" s="1" t="s">
        <v>319</v>
      </c>
      <c r="D126" s="28" t="s">
        <v>72</v>
      </c>
      <c r="E126" s="445">
        <f>'Пр.7 Р.П. ЦС. ВР'!E178</f>
        <v>10900</v>
      </c>
    </row>
    <row r="127" spans="1:5" s="63" customFormat="1" ht="51.75">
      <c r="A127" s="25" t="s">
        <v>764</v>
      </c>
      <c r="B127" s="21" t="s">
        <v>665</v>
      </c>
      <c r="C127" s="21"/>
      <c r="D127" s="20"/>
      <c r="E127" s="160">
        <f>E128</f>
        <v>1000</v>
      </c>
    </row>
    <row r="128" spans="1:5" s="63" customFormat="1" ht="25.5">
      <c r="A128" s="25" t="s">
        <v>666</v>
      </c>
      <c r="B128" s="21" t="s">
        <v>664</v>
      </c>
      <c r="C128" s="21"/>
      <c r="D128" s="20"/>
      <c r="E128" s="160">
        <f>E129</f>
        <v>1000</v>
      </c>
    </row>
    <row r="129" spans="1:5" s="29" customFormat="1" ht="12.75">
      <c r="A129" s="30" t="s">
        <v>762</v>
      </c>
      <c r="B129" s="1" t="s">
        <v>667</v>
      </c>
      <c r="C129" s="1"/>
      <c r="D129" s="28"/>
      <c r="E129" s="445">
        <f>E130</f>
        <v>1000</v>
      </c>
    </row>
    <row r="130" spans="1:5" s="29" customFormat="1" ht="17.25" customHeight="1">
      <c r="A130" s="3" t="s">
        <v>621</v>
      </c>
      <c r="B130" s="1" t="s">
        <v>667</v>
      </c>
      <c r="C130" s="1" t="s">
        <v>317</v>
      </c>
      <c r="D130" s="28"/>
      <c r="E130" s="445">
        <f>E131</f>
        <v>1000</v>
      </c>
    </row>
    <row r="131" spans="1:5" s="29" customFormat="1" ht="12.75">
      <c r="A131" s="46" t="s">
        <v>114</v>
      </c>
      <c r="B131" s="1" t="s">
        <v>667</v>
      </c>
      <c r="C131" s="1" t="s">
        <v>317</v>
      </c>
      <c r="D131" s="28" t="s">
        <v>113</v>
      </c>
      <c r="E131" s="445">
        <f>'Пр.7 Р.П. ЦС. ВР'!E319</f>
        <v>1000</v>
      </c>
    </row>
    <row r="132" spans="1:5" ht="12.75" hidden="1">
      <c r="A132" s="409" t="s">
        <v>277</v>
      </c>
      <c r="B132" s="410" t="s">
        <v>276</v>
      </c>
      <c r="C132" s="410"/>
      <c r="D132" s="411"/>
      <c r="E132" s="412">
        <f>E133</f>
        <v>0</v>
      </c>
    </row>
    <row r="133" spans="1:5" ht="15" customHeight="1" hidden="1">
      <c r="A133" s="419" t="s">
        <v>621</v>
      </c>
      <c r="B133" s="410" t="s">
        <v>276</v>
      </c>
      <c r="C133" s="410" t="s">
        <v>317</v>
      </c>
      <c r="D133" s="411"/>
      <c r="E133" s="412">
        <f>E134</f>
        <v>0</v>
      </c>
    </row>
    <row r="134" spans="1:5" ht="13.5" hidden="1">
      <c r="A134" s="428" t="s">
        <v>114</v>
      </c>
      <c r="B134" s="410" t="s">
        <v>276</v>
      </c>
      <c r="C134" s="410" t="s">
        <v>317</v>
      </c>
      <c r="D134" s="411" t="s">
        <v>113</v>
      </c>
      <c r="E134" s="412">
        <f>'Пр.7 Р.П. ЦС. ВР'!E322</f>
        <v>0</v>
      </c>
    </row>
    <row r="135" spans="1:5" ht="25.5" hidden="1">
      <c r="A135" s="409" t="s">
        <v>293</v>
      </c>
      <c r="B135" s="410" t="s">
        <v>278</v>
      </c>
      <c r="C135" s="410"/>
      <c r="D135" s="411"/>
      <c r="E135" s="412">
        <f>E136</f>
        <v>0</v>
      </c>
    </row>
    <row r="136" spans="1:5" ht="18" customHeight="1" hidden="1">
      <c r="A136" s="419" t="s">
        <v>621</v>
      </c>
      <c r="B136" s="410" t="s">
        <v>278</v>
      </c>
      <c r="C136" s="410" t="s">
        <v>317</v>
      </c>
      <c r="D136" s="411"/>
      <c r="E136" s="412">
        <f>E137</f>
        <v>0</v>
      </c>
    </row>
    <row r="137" spans="1:5" ht="13.5" hidden="1">
      <c r="A137" s="428" t="s">
        <v>114</v>
      </c>
      <c r="B137" s="410" t="s">
        <v>278</v>
      </c>
      <c r="C137" s="410" t="s">
        <v>317</v>
      </c>
      <c r="D137" s="411" t="s">
        <v>113</v>
      </c>
      <c r="E137" s="412">
        <f>'Пр.7 Р.П. ЦС. ВР'!E325</f>
        <v>0</v>
      </c>
    </row>
    <row r="138" spans="1:5" ht="12.75" hidden="1">
      <c r="A138" s="409" t="s">
        <v>280</v>
      </c>
      <c r="B138" s="410" t="s">
        <v>279</v>
      </c>
      <c r="C138" s="410"/>
      <c r="D138" s="411"/>
      <c r="E138" s="412">
        <f>E139</f>
        <v>0</v>
      </c>
    </row>
    <row r="139" spans="1:5" ht="12.75" customHeight="1" hidden="1">
      <c r="A139" s="419" t="s">
        <v>621</v>
      </c>
      <c r="B139" s="410" t="s">
        <v>279</v>
      </c>
      <c r="C139" s="410" t="s">
        <v>317</v>
      </c>
      <c r="D139" s="411"/>
      <c r="E139" s="412">
        <f>E140</f>
        <v>0</v>
      </c>
    </row>
    <row r="140" spans="1:5" ht="13.5" hidden="1">
      <c r="A140" s="428" t="s">
        <v>114</v>
      </c>
      <c r="B140" s="410" t="s">
        <v>279</v>
      </c>
      <c r="C140" s="410" t="s">
        <v>317</v>
      </c>
      <c r="D140" s="411" t="s">
        <v>113</v>
      </c>
      <c r="E140" s="412">
        <f>'Пр.7 Р.П. ЦС. ВР'!E328</f>
        <v>0</v>
      </c>
    </row>
    <row r="141" spans="1:5" s="29" customFormat="1" ht="25.5" hidden="1">
      <c r="A141" s="422" t="s">
        <v>211</v>
      </c>
      <c r="B141" s="407" t="s">
        <v>268</v>
      </c>
      <c r="C141" s="410"/>
      <c r="D141" s="411"/>
      <c r="E141" s="412">
        <f>E142+E145</f>
        <v>0</v>
      </c>
    </row>
    <row r="142" spans="1:5" s="29" customFormat="1" ht="64.5" hidden="1">
      <c r="A142" s="423" t="s">
        <v>274</v>
      </c>
      <c r="B142" s="410" t="s">
        <v>269</v>
      </c>
      <c r="C142" s="425" t="s">
        <v>264</v>
      </c>
      <c r="D142" s="411"/>
      <c r="E142" s="412">
        <f>E143</f>
        <v>0</v>
      </c>
    </row>
    <row r="143" spans="1:5" s="29" customFormat="1" ht="12.75" hidden="1">
      <c r="A143" s="424" t="s">
        <v>265</v>
      </c>
      <c r="B143" s="410" t="s">
        <v>269</v>
      </c>
      <c r="C143" s="425" t="s">
        <v>264</v>
      </c>
      <c r="D143" s="411"/>
      <c r="E143" s="412">
        <f>E144</f>
        <v>0</v>
      </c>
    </row>
    <row r="144" spans="1:5" s="29" customFormat="1" ht="12.75" hidden="1">
      <c r="A144" s="415" t="s">
        <v>73</v>
      </c>
      <c r="B144" s="410" t="s">
        <v>269</v>
      </c>
      <c r="C144" s="425" t="s">
        <v>264</v>
      </c>
      <c r="D144" s="411" t="s">
        <v>72</v>
      </c>
      <c r="E144" s="412">
        <f>'Пр.7 Р.П. ЦС. ВР'!E181</f>
        <v>0</v>
      </c>
    </row>
    <row r="145" spans="1:5" s="29" customFormat="1" ht="25.5" hidden="1">
      <c r="A145" s="423" t="s">
        <v>286</v>
      </c>
      <c r="B145" s="425" t="s">
        <v>285</v>
      </c>
      <c r="C145" s="429"/>
      <c r="D145" s="411"/>
      <c r="E145" s="412">
        <f>E146</f>
        <v>0</v>
      </c>
    </row>
    <row r="146" spans="1:5" s="29" customFormat="1" ht="12.75" hidden="1">
      <c r="A146" s="424" t="s">
        <v>265</v>
      </c>
      <c r="B146" s="425" t="s">
        <v>285</v>
      </c>
      <c r="C146" s="425" t="s">
        <v>264</v>
      </c>
      <c r="D146" s="411"/>
      <c r="E146" s="412">
        <f>E147</f>
        <v>0</v>
      </c>
    </row>
    <row r="147" spans="1:5" s="29" customFormat="1" ht="12.75" hidden="1">
      <c r="A147" s="415" t="s">
        <v>73</v>
      </c>
      <c r="B147" s="425" t="s">
        <v>285</v>
      </c>
      <c r="C147" s="425" t="s">
        <v>264</v>
      </c>
      <c r="D147" s="411" t="s">
        <v>72</v>
      </c>
      <c r="E147" s="412">
        <f>'Пр.7 Р.П. ЦС. ВР'!E183</f>
        <v>0</v>
      </c>
    </row>
    <row r="148" spans="1:5" s="63" customFormat="1" ht="51.75">
      <c r="A148" s="25" t="s">
        <v>748</v>
      </c>
      <c r="B148" s="21" t="s">
        <v>745</v>
      </c>
      <c r="C148" s="21"/>
      <c r="D148" s="20"/>
      <c r="E148" s="160">
        <f>E149</f>
        <v>100</v>
      </c>
    </row>
    <row r="149" spans="1:5" s="63" customFormat="1" ht="25.5">
      <c r="A149" s="25" t="s">
        <v>749</v>
      </c>
      <c r="B149" s="21" t="s">
        <v>746</v>
      </c>
      <c r="C149" s="21"/>
      <c r="D149" s="20"/>
      <c r="E149" s="160">
        <f>E150</f>
        <v>100</v>
      </c>
    </row>
    <row r="150" spans="1:5" s="29" customFormat="1" ht="12.75">
      <c r="A150" s="30" t="s">
        <v>762</v>
      </c>
      <c r="B150" s="1" t="s">
        <v>747</v>
      </c>
      <c r="C150" s="1"/>
      <c r="D150" s="28"/>
      <c r="E150" s="445">
        <f>E151</f>
        <v>100</v>
      </c>
    </row>
    <row r="151" spans="1:5" s="29" customFormat="1" ht="17.25" customHeight="1">
      <c r="A151" s="3" t="s">
        <v>621</v>
      </c>
      <c r="B151" s="1" t="s">
        <v>747</v>
      </c>
      <c r="C151" s="1" t="s">
        <v>317</v>
      </c>
      <c r="D151" s="28"/>
      <c r="E151" s="445">
        <f>E152</f>
        <v>100</v>
      </c>
    </row>
    <row r="152" spans="1:5" s="29" customFormat="1" ht="12.75">
      <c r="A152" s="46" t="s">
        <v>114</v>
      </c>
      <c r="B152" s="1" t="s">
        <v>747</v>
      </c>
      <c r="C152" s="1" t="s">
        <v>317</v>
      </c>
      <c r="D152" s="28" t="s">
        <v>113</v>
      </c>
      <c r="E152" s="445">
        <f>'Пр.7 Р.П. ЦС. ВР'!E347</f>
        <v>100</v>
      </c>
    </row>
    <row r="153" spans="1:5" s="63" customFormat="1" ht="12.75">
      <c r="A153" s="23" t="s">
        <v>195</v>
      </c>
      <c r="B153" s="21" t="s">
        <v>729</v>
      </c>
      <c r="C153" s="21"/>
      <c r="D153" s="20"/>
      <c r="E153" s="160">
        <f>E154+E159+E164+E169</f>
        <v>1934.456</v>
      </c>
    </row>
    <row r="154" spans="1:5" s="29" customFormat="1" ht="25.5">
      <c r="A154" s="47" t="s">
        <v>199</v>
      </c>
      <c r="B154" s="57" t="s">
        <v>726</v>
      </c>
      <c r="C154" s="21"/>
      <c r="D154" s="20"/>
      <c r="E154" s="160">
        <f>E155</f>
        <v>543</v>
      </c>
    </row>
    <row r="155" spans="1:5" s="29" customFormat="1" ht="12.75">
      <c r="A155" s="47" t="s">
        <v>725</v>
      </c>
      <c r="B155" s="49" t="s">
        <v>727</v>
      </c>
      <c r="C155" s="21"/>
      <c r="D155" s="20"/>
      <c r="E155" s="160">
        <f>E156</f>
        <v>543</v>
      </c>
    </row>
    <row r="156" spans="1:5" s="29" customFormat="1" ht="39">
      <c r="A156" s="52" t="s">
        <v>295</v>
      </c>
      <c r="B156" s="49" t="s">
        <v>727</v>
      </c>
      <c r="C156" s="1"/>
      <c r="D156" s="28"/>
      <c r="E156" s="445">
        <f>E157</f>
        <v>543</v>
      </c>
    </row>
    <row r="157" spans="1:5" s="29" customFormat="1" ht="12.75">
      <c r="A157" s="33" t="s">
        <v>86</v>
      </c>
      <c r="B157" s="49" t="s">
        <v>727</v>
      </c>
      <c r="C157" s="1" t="s">
        <v>106</v>
      </c>
      <c r="D157" s="28"/>
      <c r="E157" s="445">
        <f>E158</f>
        <v>543</v>
      </c>
    </row>
    <row r="158" spans="1:5" s="29" customFormat="1" ht="12.75">
      <c r="A158" s="39" t="s">
        <v>144</v>
      </c>
      <c r="B158" s="49" t="s">
        <v>727</v>
      </c>
      <c r="C158" s="1" t="s">
        <v>106</v>
      </c>
      <c r="D158" s="28" t="s">
        <v>145</v>
      </c>
      <c r="E158" s="445">
        <f>'Пр.7 Р.П. ЦС. ВР'!E105</f>
        <v>543</v>
      </c>
    </row>
    <row r="159" spans="1:5" s="26" customFormat="1" ht="30" customHeight="1">
      <c r="A159" s="25" t="s">
        <v>196</v>
      </c>
      <c r="B159" s="1" t="s">
        <v>736</v>
      </c>
      <c r="C159" s="21"/>
      <c r="D159" s="21"/>
      <c r="E159" s="160">
        <f>E161</f>
        <v>218.62</v>
      </c>
    </row>
    <row r="160" spans="1:5" s="26" customFormat="1" ht="22.5" customHeight="1">
      <c r="A160" s="47" t="s">
        <v>734</v>
      </c>
      <c r="B160" s="1" t="s">
        <v>736</v>
      </c>
      <c r="C160" s="21"/>
      <c r="D160" s="21"/>
      <c r="E160" s="160">
        <f>E161</f>
        <v>218.62</v>
      </c>
    </row>
    <row r="161" spans="1:5" s="29" customFormat="1" ht="51.75">
      <c r="A161" s="31" t="s">
        <v>197</v>
      </c>
      <c r="B161" s="1" t="s">
        <v>736</v>
      </c>
      <c r="C161" s="1"/>
      <c r="D161" s="1"/>
      <c r="E161" s="445">
        <f>E162</f>
        <v>218.62</v>
      </c>
    </row>
    <row r="162" spans="1:5" s="29" customFormat="1" ht="12.75">
      <c r="A162" s="31" t="s">
        <v>304</v>
      </c>
      <c r="B162" s="1" t="s">
        <v>736</v>
      </c>
      <c r="C162" s="1" t="s">
        <v>318</v>
      </c>
      <c r="D162" s="1"/>
      <c r="E162" s="445">
        <f>E163</f>
        <v>218.62</v>
      </c>
    </row>
    <row r="163" spans="1:5" s="29" customFormat="1" ht="21" customHeight="1">
      <c r="A163" s="46" t="s">
        <v>131</v>
      </c>
      <c r="B163" s="1" t="s">
        <v>736</v>
      </c>
      <c r="C163" s="1" t="s">
        <v>318</v>
      </c>
      <c r="D163" s="28" t="s">
        <v>112</v>
      </c>
      <c r="E163" s="445">
        <f>'Пр.7 Р.П. ЦС. ВР'!E93</f>
        <v>218.62</v>
      </c>
    </row>
    <row r="164" spans="1:5" s="29" customFormat="1" ht="25.5">
      <c r="A164" s="460" t="s">
        <v>234</v>
      </c>
      <c r="B164" s="118" t="s">
        <v>733</v>
      </c>
      <c r="C164" s="119"/>
      <c r="D164" s="21"/>
      <c r="E164" s="160">
        <f>E166</f>
        <v>62.236</v>
      </c>
    </row>
    <row r="165" spans="1:5" s="29" customFormat="1" ht="12.75">
      <c r="A165" s="47" t="s">
        <v>730</v>
      </c>
      <c r="B165" s="119" t="s">
        <v>732</v>
      </c>
      <c r="C165" s="119"/>
      <c r="D165" s="21"/>
      <c r="E165" s="160">
        <f>E166</f>
        <v>62.236</v>
      </c>
    </row>
    <row r="166" spans="1:5" ht="25.5">
      <c r="A166" s="453" t="s">
        <v>198</v>
      </c>
      <c r="B166" s="117" t="s">
        <v>731</v>
      </c>
      <c r="C166" s="1"/>
      <c r="D166" s="55"/>
      <c r="E166" s="445">
        <f>E167</f>
        <v>62.236</v>
      </c>
    </row>
    <row r="167" spans="1:5" ht="12.75">
      <c r="A167" s="31" t="s">
        <v>304</v>
      </c>
      <c r="B167" s="117" t="s">
        <v>731</v>
      </c>
      <c r="C167" s="1" t="s">
        <v>318</v>
      </c>
      <c r="D167" s="44"/>
      <c r="E167" s="445">
        <f>E168</f>
        <v>62.236</v>
      </c>
    </row>
    <row r="168" spans="1:5" s="29" customFormat="1" ht="12.75">
      <c r="A168" s="52" t="s">
        <v>146</v>
      </c>
      <c r="B168" s="117" t="s">
        <v>731</v>
      </c>
      <c r="C168" s="1" t="s">
        <v>318</v>
      </c>
      <c r="D168" s="28" t="s">
        <v>147</v>
      </c>
      <c r="E168" s="445">
        <f>'Пр.7 Р.П. ЦС. ВР'!E99</f>
        <v>62.236</v>
      </c>
    </row>
    <row r="169" spans="1:5" s="63" customFormat="1" ht="39">
      <c r="A169" s="25" t="s">
        <v>172</v>
      </c>
      <c r="B169" s="21" t="s">
        <v>741</v>
      </c>
      <c r="C169" s="21"/>
      <c r="D169" s="20"/>
      <c r="E169" s="160">
        <f>E171+E176</f>
        <v>1110.6</v>
      </c>
    </row>
    <row r="170" spans="1:5" s="63" customFormat="1" ht="12.75">
      <c r="A170" s="47" t="s">
        <v>737</v>
      </c>
      <c r="B170" s="21" t="s">
        <v>738</v>
      </c>
      <c r="C170" s="21"/>
      <c r="D170" s="20"/>
      <c r="E170" s="160">
        <f>E171+E176</f>
        <v>1110.6</v>
      </c>
    </row>
    <row r="171" spans="1:5" s="29" customFormat="1" ht="64.5">
      <c r="A171" s="31" t="s">
        <v>174</v>
      </c>
      <c r="B171" s="1" t="s">
        <v>739</v>
      </c>
      <c r="C171" s="1"/>
      <c r="D171" s="28"/>
      <c r="E171" s="445">
        <f>E172+E174</f>
        <v>549.8</v>
      </c>
    </row>
    <row r="172" spans="1:5" s="24" customFormat="1" ht="12.75">
      <c r="A172" s="39" t="s">
        <v>306</v>
      </c>
      <c r="B172" s="1" t="s">
        <v>739</v>
      </c>
      <c r="C172" s="1" t="s">
        <v>307</v>
      </c>
      <c r="D172" s="28"/>
      <c r="E172" s="445">
        <f>E173</f>
        <v>472.9</v>
      </c>
    </row>
    <row r="173" spans="1:5" s="26" customFormat="1" ht="12.75">
      <c r="A173" s="46" t="s">
        <v>91</v>
      </c>
      <c r="B173" s="1" t="s">
        <v>739</v>
      </c>
      <c r="C173" s="1" t="s">
        <v>307</v>
      </c>
      <c r="D173" s="28" t="s">
        <v>90</v>
      </c>
      <c r="E173" s="445">
        <f>'Пр.7 Р.П. ЦС. ВР'!E73</f>
        <v>472.9</v>
      </c>
    </row>
    <row r="174" spans="1:5" s="26" customFormat="1" ht="12.75">
      <c r="A174" s="31" t="s">
        <v>304</v>
      </c>
      <c r="B174" s="1" t="s">
        <v>739</v>
      </c>
      <c r="C174" s="1" t="s">
        <v>318</v>
      </c>
      <c r="D174" s="20"/>
      <c r="E174" s="445">
        <f>E175</f>
        <v>76.9</v>
      </c>
    </row>
    <row r="175" spans="1:5" s="26" customFormat="1" ht="12.75">
      <c r="A175" s="46" t="s">
        <v>91</v>
      </c>
      <c r="B175" s="1" t="s">
        <v>739</v>
      </c>
      <c r="C175" s="1" t="s">
        <v>318</v>
      </c>
      <c r="D175" s="28" t="s">
        <v>90</v>
      </c>
      <c r="E175" s="445">
        <f>'Пр.7 Р.П. ЦС. ВР'!E74</f>
        <v>76.9</v>
      </c>
    </row>
    <row r="176" spans="1:5" s="29" customFormat="1" ht="51.75">
      <c r="A176" s="31" t="s">
        <v>173</v>
      </c>
      <c r="B176" s="1" t="s">
        <v>740</v>
      </c>
      <c r="C176" s="1"/>
      <c r="D176" s="28"/>
      <c r="E176" s="445">
        <f>E177+E179</f>
        <v>560.8</v>
      </c>
    </row>
    <row r="177" spans="1:5" s="29" customFormat="1" ht="12.75">
      <c r="A177" s="39" t="s">
        <v>306</v>
      </c>
      <c r="B177" s="1" t="s">
        <v>740</v>
      </c>
      <c r="C177" s="1" t="s">
        <v>307</v>
      </c>
      <c r="D177" s="28"/>
      <c r="E177" s="445">
        <f>E178</f>
        <v>541</v>
      </c>
    </row>
    <row r="178" spans="1:5" s="19" customFormat="1" ht="12.75">
      <c r="A178" s="46" t="s">
        <v>91</v>
      </c>
      <c r="B178" s="1" t="s">
        <v>740</v>
      </c>
      <c r="C178" s="1" t="s">
        <v>307</v>
      </c>
      <c r="D178" s="28" t="s">
        <v>90</v>
      </c>
      <c r="E178" s="445">
        <f>'Пр.7 Р.П. ЦС. ВР'!E76</f>
        <v>541</v>
      </c>
    </row>
    <row r="179" spans="1:5" s="29" customFormat="1" ht="12.75">
      <c r="A179" s="31" t="s">
        <v>304</v>
      </c>
      <c r="B179" s="1" t="s">
        <v>740</v>
      </c>
      <c r="C179" s="1" t="s">
        <v>318</v>
      </c>
      <c r="D179" s="28"/>
      <c r="E179" s="445">
        <f>E180</f>
        <v>19.8</v>
      </c>
    </row>
    <row r="180" spans="1:5" s="29" customFormat="1" ht="12.75">
      <c r="A180" s="46" t="s">
        <v>91</v>
      </c>
      <c r="B180" s="1" t="s">
        <v>740</v>
      </c>
      <c r="C180" s="1" t="s">
        <v>318</v>
      </c>
      <c r="D180" s="28" t="s">
        <v>90</v>
      </c>
      <c r="E180" s="445">
        <f>'Пр.7 Р.П. ЦС. ВР'!E77</f>
        <v>19.8</v>
      </c>
    </row>
    <row r="181" spans="1:5" s="29" customFormat="1" ht="25.5">
      <c r="A181" s="454" t="s">
        <v>235</v>
      </c>
      <c r="B181" s="89" t="s">
        <v>650</v>
      </c>
      <c r="C181" s="21"/>
      <c r="D181" s="20"/>
      <c r="E181" s="160">
        <f>E182+E193+E198</f>
        <v>13688.08</v>
      </c>
    </row>
    <row r="182" spans="1:5" s="29" customFormat="1" ht="39">
      <c r="A182" s="455" t="s">
        <v>178</v>
      </c>
      <c r="B182" s="21" t="s">
        <v>649</v>
      </c>
      <c r="C182" s="449"/>
      <c r="D182" s="461"/>
      <c r="E182" s="450">
        <f>E184</f>
        <v>4609.88</v>
      </c>
    </row>
    <row r="183" spans="1:5" s="29" customFormat="1" ht="12.75">
      <c r="A183" s="25" t="s">
        <v>647</v>
      </c>
      <c r="B183" s="21" t="s">
        <v>648</v>
      </c>
      <c r="C183" s="449"/>
      <c r="D183" s="461"/>
      <c r="E183" s="450"/>
    </row>
    <row r="184" spans="1:5" s="29" customFormat="1" ht="39">
      <c r="A184" s="31" t="s">
        <v>179</v>
      </c>
      <c r="B184" s="1" t="s">
        <v>651</v>
      </c>
      <c r="C184" s="442"/>
      <c r="D184" s="443"/>
      <c r="E184" s="444">
        <f>E185+E187+E189+E191</f>
        <v>4609.88</v>
      </c>
    </row>
    <row r="185" spans="1:5" s="29" customFormat="1" ht="15" customHeight="1">
      <c r="A185" s="169" t="s">
        <v>308</v>
      </c>
      <c r="B185" s="1" t="s">
        <v>651</v>
      </c>
      <c r="C185" s="442" t="s">
        <v>312</v>
      </c>
      <c r="D185" s="443"/>
      <c r="E185" s="444">
        <f>E186</f>
        <v>2963.48</v>
      </c>
    </row>
    <row r="186" spans="1:5" s="29" customFormat="1" ht="12.75">
      <c r="A186" s="46" t="s">
        <v>68</v>
      </c>
      <c r="B186" s="1" t="s">
        <v>651</v>
      </c>
      <c r="C186" s="442" t="s">
        <v>312</v>
      </c>
      <c r="D186" s="443" t="s">
        <v>67</v>
      </c>
      <c r="E186" s="444">
        <f>'Пр.7 Р.П. ЦС. ВР'!E289</f>
        <v>2963.48</v>
      </c>
    </row>
    <row r="187" spans="1:5" s="26" customFormat="1" ht="12.75" hidden="1">
      <c r="A187" s="31" t="s">
        <v>104</v>
      </c>
      <c r="B187" s="1" t="s">
        <v>651</v>
      </c>
      <c r="C187" s="442" t="s">
        <v>105</v>
      </c>
      <c r="D187" s="461"/>
      <c r="E187" s="444">
        <f>E188</f>
        <v>0</v>
      </c>
    </row>
    <row r="188" spans="1:5" s="26" customFormat="1" ht="12.75" hidden="1">
      <c r="A188" s="46" t="s">
        <v>68</v>
      </c>
      <c r="B188" s="1" t="s">
        <v>651</v>
      </c>
      <c r="C188" s="442" t="s">
        <v>105</v>
      </c>
      <c r="D188" s="443" t="s">
        <v>67</v>
      </c>
      <c r="E188" s="444">
        <f>'Пр.7 Р.П. ЦС. ВР'!E290</f>
        <v>0</v>
      </c>
    </row>
    <row r="189" spans="1:5" s="29" customFormat="1" ht="12.75">
      <c r="A189" s="31" t="s">
        <v>304</v>
      </c>
      <c r="B189" s="1" t="s">
        <v>651</v>
      </c>
      <c r="C189" s="442" t="s">
        <v>318</v>
      </c>
      <c r="D189" s="443"/>
      <c r="E189" s="444">
        <f>E190</f>
        <v>1645.4</v>
      </c>
    </row>
    <row r="190" spans="1:5" s="29" customFormat="1" ht="12.75">
      <c r="A190" s="46" t="s">
        <v>68</v>
      </c>
      <c r="B190" s="1" t="s">
        <v>651</v>
      </c>
      <c r="C190" s="442" t="s">
        <v>318</v>
      </c>
      <c r="D190" s="443" t="s">
        <v>67</v>
      </c>
      <c r="E190" s="444">
        <f>'Пр.7 Р.П. ЦС. ВР'!E291</f>
        <v>1645.4</v>
      </c>
    </row>
    <row r="191" spans="1:5" s="29" customFormat="1" ht="15.75" customHeight="1">
      <c r="A191" s="3" t="s">
        <v>309</v>
      </c>
      <c r="B191" s="1" t="s">
        <v>651</v>
      </c>
      <c r="C191" s="442" t="s">
        <v>313</v>
      </c>
      <c r="D191" s="443"/>
      <c r="E191" s="444">
        <f>E192</f>
        <v>1</v>
      </c>
    </row>
    <row r="192" spans="1:5" s="29" customFormat="1" ht="12.75">
      <c r="A192" s="46" t="s">
        <v>68</v>
      </c>
      <c r="B192" s="1" t="s">
        <v>651</v>
      </c>
      <c r="C192" s="442" t="s">
        <v>313</v>
      </c>
      <c r="D192" s="443" t="s">
        <v>67</v>
      </c>
      <c r="E192" s="444">
        <f>'Пр.7 Р.П. ЦС. ВР'!E292</f>
        <v>1</v>
      </c>
    </row>
    <row r="193" spans="1:5" s="29" customFormat="1" ht="25.5">
      <c r="A193" s="25" t="s">
        <v>181</v>
      </c>
      <c r="B193" s="21" t="s">
        <v>652</v>
      </c>
      <c r="C193" s="21"/>
      <c r="D193" s="20"/>
      <c r="E193" s="160">
        <f>E195</f>
        <v>7424.2</v>
      </c>
    </row>
    <row r="194" spans="1:5" s="29" customFormat="1" ht="12.75">
      <c r="A194" s="25" t="s">
        <v>653</v>
      </c>
      <c r="B194" s="21" t="s">
        <v>765</v>
      </c>
      <c r="C194" s="21"/>
      <c r="D194" s="20"/>
      <c r="E194" s="160"/>
    </row>
    <row r="195" spans="1:5" s="26" customFormat="1" ht="45" customHeight="1">
      <c r="A195" s="31" t="s">
        <v>180</v>
      </c>
      <c r="B195" s="1" t="s">
        <v>654</v>
      </c>
      <c r="C195" s="21"/>
      <c r="D195" s="20"/>
      <c r="E195" s="445">
        <f>E196</f>
        <v>7424.2</v>
      </c>
    </row>
    <row r="196" spans="1:5" s="29" customFormat="1" ht="14.25" customHeight="1">
      <c r="A196" s="3" t="s">
        <v>314</v>
      </c>
      <c r="B196" s="1" t="s">
        <v>654</v>
      </c>
      <c r="C196" s="1" t="s">
        <v>315</v>
      </c>
      <c r="D196" s="28"/>
      <c r="E196" s="445">
        <f>E197</f>
        <v>7424.2</v>
      </c>
    </row>
    <row r="197" spans="1:5" s="29" customFormat="1" ht="12.75">
      <c r="A197" s="46" t="s">
        <v>68</v>
      </c>
      <c r="B197" s="1" t="s">
        <v>654</v>
      </c>
      <c r="C197" s="1" t="s">
        <v>315</v>
      </c>
      <c r="D197" s="28" t="s">
        <v>67</v>
      </c>
      <c r="E197" s="445">
        <f>'Пр.7 Р.П. ЦС. ВР'!E296</f>
        <v>7424.2</v>
      </c>
    </row>
    <row r="198" spans="1:5" s="29" customFormat="1" ht="25.5">
      <c r="A198" s="47" t="s">
        <v>182</v>
      </c>
      <c r="B198" s="51" t="s">
        <v>657</v>
      </c>
      <c r="C198" s="21"/>
      <c r="D198" s="20"/>
      <c r="E198" s="160">
        <f>E200</f>
        <v>1654</v>
      </c>
    </row>
    <row r="199" spans="1:5" s="29" customFormat="1" ht="12.75">
      <c r="A199" s="47" t="s">
        <v>655</v>
      </c>
      <c r="B199" s="51" t="s">
        <v>656</v>
      </c>
      <c r="C199" s="21"/>
      <c r="D199" s="20"/>
      <c r="E199" s="160"/>
    </row>
    <row r="200" spans="1:5" s="29" customFormat="1" ht="39">
      <c r="A200" s="52" t="s">
        <v>183</v>
      </c>
      <c r="B200" s="43" t="s">
        <v>658</v>
      </c>
      <c r="C200" s="1"/>
      <c r="D200" s="28"/>
      <c r="E200" s="445">
        <f>E201+E203</f>
        <v>1654</v>
      </c>
    </row>
    <row r="201" spans="1:5" s="26" customFormat="1" ht="12.75">
      <c r="A201" s="31" t="s">
        <v>304</v>
      </c>
      <c r="B201" s="43" t="s">
        <v>658</v>
      </c>
      <c r="C201" s="1" t="s">
        <v>318</v>
      </c>
      <c r="D201" s="28"/>
      <c r="E201" s="445">
        <f>E202</f>
        <v>550</v>
      </c>
    </row>
    <row r="202" spans="1:5" s="26" customFormat="1" ht="12.75">
      <c r="A202" s="46" t="s">
        <v>68</v>
      </c>
      <c r="B202" s="43" t="s">
        <v>658</v>
      </c>
      <c r="C202" s="1" t="s">
        <v>318</v>
      </c>
      <c r="D202" s="28" t="s">
        <v>67</v>
      </c>
      <c r="E202" s="445">
        <f>'Пр.7 Р.П. ЦС. ВР'!E300</f>
        <v>550</v>
      </c>
    </row>
    <row r="203" spans="1:5" s="29" customFormat="1" ht="14.25" customHeight="1">
      <c r="A203" s="3" t="s">
        <v>314</v>
      </c>
      <c r="B203" s="43" t="s">
        <v>658</v>
      </c>
      <c r="C203" s="1" t="s">
        <v>315</v>
      </c>
      <c r="D203" s="28"/>
      <c r="E203" s="445">
        <f>E204</f>
        <v>1104</v>
      </c>
    </row>
    <row r="204" spans="1:5" s="29" customFormat="1" ht="12.75">
      <c r="A204" s="46" t="s">
        <v>68</v>
      </c>
      <c r="B204" s="43" t="s">
        <v>658</v>
      </c>
      <c r="C204" s="1" t="s">
        <v>315</v>
      </c>
      <c r="D204" s="28" t="s">
        <v>67</v>
      </c>
      <c r="E204" s="445">
        <f>'Пр.7 Р.П. ЦС. ВР'!E301</f>
        <v>1104</v>
      </c>
    </row>
    <row r="205" spans="1:5" s="35" customFormat="1" ht="12.75" hidden="1">
      <c r="A205" s="405" t="s">
        <v>189</v>
      </c>
      <c r="B205" s="431" t="s">
        <v>64</v>
      </c>
      <c r="C205" s="431"/>
      <c r="D205" s="406"/>
      <c r="E205" s="408">
        <f>E206</f>
        <v>0</v>
      </c>
    </row>
    <row r="206" spans="1:5" s="35" customFormat="1" ht="25.5" hidden="1">
      <c r="A206" s="416" t="s">
        <v>190</v>
      </c>
      <c r="B206" s="431" t="s">
        <v>65</v>
      </c>
      <c r="C206" s="431"/>
      <c r="D206" s="406"/>
      <c r="E206" s="408">
        <f>E207</f>
        <v>0</v>
      </c>
    </row>
    <row r="207" spans="1:5" s="35" customFormat="1" ht="39" hidden="1">
      <c r="A207" s="413" t="s">
        <v>302</v>
      </c>
      <c r="B207" s="432" t="s">
        <v>236</v>
      </c>
      <c r="C207" s="432"/>
      <c r="D207" s="411"/>
      <c r="E207" s="412">
        <f>E208</f>
        <v>0</v>
      </c>
    </row>
    <row r="208" spans="1:5" s="35" customFormat="1" ht="12.75" hidden="1">
      <c r="A208" s="413" t="s">
        <v>304</v>
      </c>
      <c r="B208" s="432" t="s">
        <v>236</v>
      </c>
      <c r="C208" s="410" t="s">
        <v>318</v>
      </c>
      <c r="D208" s="411"/>
      <c r="E208" s="412">
        <f>E209</f>
        <v>0</v>
      </c>
    </row>
    <row r="209" spans="1:5" s="35" customFormat="1" ht="12.75" hidden="1">
      <c r="A209" s="427" t="s">
        <v>70</v>
      </c>
      <c r="B209" s="432" t="s">
        <v>236</v>
      </c>
      <c r="C209" s="410" t="s">
        <v>318</v>
      </c>
      <c r="D209" s="411" t="s">
        <v>69</v>
      </c>
      <c r="E209" s="412">
        <f>'Пр.7 Р.П. ЦС. ВР'!E334</f>
        <v>0</v>
      </c>
    </row>
    <row r="210" spans="1:5" s="120" customFormat="1" ht="12.75">
      <c r="A210" s="23" t="s">
        <v>186</v>
      </c>
      <c r="B210" s="21" t="s">
        <v>669</v>
      </c>
      <c r="C210" s="60"/>
      <c r="D210" s="20"/>
      <c r="E210" s="160">
        <f>E211</f>
        <v>1120</v>
      </c>
    </row>
    <row r="211" spans="1:5" s="120" customFormat="1" ht="25.5">
      <c r="A211" s="25" t="s">
        <v>187</v>
      </c>
      <c r="B211" s="21" t="s">
        <v>668</v>
      </c>
      <c r="C211" s="60"/>
      <c r="D211" s="20"/>
      <c r="E211" s="160">
        <f>E213</f>
        <v>1120</v>
      </c>
    </row>
    <row r="212" spans="1:5" s="120" customFormat="1" ht="12.75">
      <c r="A212" s="25" t="s">
        <v>660</v>
      </c>
      <c r="B212" s="21" t="s">
        <v>661</v>
      </c>
      <c r="C212" s="60"/>
      <c r="D212" s="20"/>
      <c r="E212" s="160">
        <f>E213</f>
        <v>1120</v>
      </c>
    </row>
    <row r="213" spans="1:5" s="35" customFormat="1" ht="25.5">
      <c r="A213" s="3" t="s">
        <v>188</v>
      </c>
      <c r="B213" s="1" t="s">
        <v>662</v>
      </c>
      <c r="C213" s="466"/>
      <c r="D213" s="28"/>
      <c r="E213" s="445">
        <f>E214</f>
        <v>1120</v>
      </c>
    </row>
    <row r="214" spans="1:5" s="35" customFormat="1" ht="16.5" customHeight="1">
      <c r="A214" s="3" t="s">
        <v>316</v>
      </c>
      <c r="B214" s="1" t="s">
        <v>662</v>
      </c>
      <c r="C214" s="1" t="s">
        <v>317</v>
      </c>
      <c r="D214" s="28"/>
      <c r="E214" s="445">
        <f>E215</f>
        <v>1120</v>
      </c>
    </row>
    <row r="215" spans="1:9" s="35" customFormat="1" ht="12.75">
      <c r="A215" s="46" t="s">
        <v>83</v>
      </c>
      <c r="B215" s="1" t="s">
        <v>662</v>
      </c>
      <c r="C215" s="1" t="s">
        <v>317</v>
      </c>
      <c r="D215" s="28" t="s">
        <v>121</v>
      </c>
      <c r="E215" s="445">
        <f>'Пр.7 Р.П. ЦС. ВР'!E308</f>
        <v>1120</v>
      </c>
      <c r="H215" s="173">
        <f>E372-H230</f>
        <v>193768.83899999998</v>
      </c>
      <c r="I215" s="35" t="s">
        <v>326</v>
      </c>
    </row>
    <row r="216" spans="1:5" s="120" customFormat="1" ht="25.5">
      <c r="A216" s="23" t="s">
        <v>331</v>
      </c>
      <c r="B216" s="61" t="s">
        <v>713</v>
      </c>
      <c r="C216" s="60"/>
      <c r="D216" s="20"/>
      <c r="E216" s="160">
        <f>E217</f>
        <v>20</v>
      </c>
    </row>
    <row r="217" spans="1:5" s="120" customFormat="1" ht="39">
      <c r="A217" s="25" t="s">
        <v>337</v>
      </c>
      <c r="B217" s="61" t="s">
        <v>710</v>
      </c>
      <c r="C217" s="60"/>
      <c r="D217" s="20"/>
      <c r="E217" s="160">
        <f>E219</f>
        <v>20</v>
      </c>
    </row>
    <row r="218" spans="1:5" s="120" customFormat="1" ht="12.75">
      <c r="A218" s="25" t="s">
        <v>709</v>
      </c>
      <c r="B218" s="61" t="s">
        <v>711</v>
      </c>
      <c r="C218" s="60"/>
      <c r="D218" s="20"/>
      <c r="E218" s="160">
        <f>E219</f>
        <v>20</v>
      </c>
    </row>
    <row r="219" spans="1:5" s="35" customFormat="1" ht="12.75">
      <c r="A219" s="3" t="s">
        <v>332</v>
      </c>
      <c r="B219" s="1" t="s">
        <v>712</v>
      </c>
      <c r="C219" s="466"/>
      <c r="D219" s="28"/>
      <c r="E219" s="445">
        <f>E220</f>
        <v>20</v>
      </c>
    </row>
    <row r="220" spans="1:5" s="35" customFormat="1" ht="16.5" customHeight="1">
      <c r="A220" s="31" t="s">
        <v>304</v>
      </c>
      <c r="B220" s="1" t="s">
        <v>712</v>
      </c>
      <c r="C220" s="1" t="s">
        <v>318</v>
      </c>
      <c r="D220" s="28"/>
      <c r="E220" s="445">
        <f>E221</f>
        <v>20</v>
      </c>
    </row>
    <row r="221" spans="1:9" s="35" customFormat="1" ht="12.75">
      <c r="A221" s="46" t="s">
        <v>81</v>
      </c>
      <c r="B221" s="1" t="s">
        <v>712</v>
      </c>
      <c r="C221" s="1" t="s">
        <v>318</v>
      </c>
      <c r="D221" s="28" t="s">
        <v>80</v>
      </c>
      <c r="E221" s="445">
        <f>'Пр.7 Р.П. ЦС. ВР'!E147</f>
        <v>20</v>
      </c>
      <c r="H221" s="173">
        <f>E377-H236</f>
        <v>0</v>
      </c>
      <c r="I221" s="35" t="s">
        <v>326</v>
      </c>
    </row>
    <row r="222" spans="1:5" s="120" customFormat="1" ht="30" customHeight="1" hidden="1">
      <c r="A222" s="422" t="s">
        <v>342</v>
      </c>
      <c r="B222" s="431" t="s">
        <v>339</v>
      </c>
      <c r="C222" s="431"/>
      <c r="D222" s="406"/>
      <c r="E222" s="408">
        <f>E223</f>
        <v>0</v>
      </c>
    </row>
    <row r="223" spans="1:5" s="120" customFormat="1" ht="39" hidden="1">
      <c r="A223" s="433" t="s">
        <v>344</v>
      </c>
      <c r="B223" s="431" t="s">
        <v>340</v>
      </c>
      <c r="C223" s="431"/>
      <c r="D223" s="406"/>
      <c r="E223" s="408">
        <f>E224+E227</f>
        <v>0</v>
      </c>
    </row>
    <row r="224" spans="1:5" s="35" customFormat="1" ht="12.75" hidden="1">
      <c r="A224" s="424" t="s">
        <v>343</v>
      </c>
      <c r="B224" s="410" t="s">
        <v>341</v>
      </c>
      <c r="C224" s="432"/>
      <c r="D224" s="411"/>
      <c r="E224" s="412">
        <f>E225</f>
        <v>0</v>
      </c>
    </row>
    <row r="225" spans="1:5" s="35" customFormat="1" ht="16.5" customHeight="1" hidden="1">
      <c r="A225" s="413" t="s">
        <v>304</v>
      </c>
      <c r="B225" s="410" t="s">
        <v>341</v>
      </c>
      <c r="C225" s="410" t="s">
        <v>318</v>
      </c>
      <c r="D225" s="411"/>
      <c r="E225" s="412">
        <f>E226</f>
        <v>0</v>
      </c>
    </row>
    <row r="226" spans="1:9" s="35" customFormat="1" ht="13.5" hidden="1">
      <c r="A226" s="434" t="s">
        <v>142</v>
      </c>
      <c r="B226" s="410" t="s">
        <v>341</v>
      </c>
      <c r="C226" s="410" t="s">
        <v>318</v>
      </c>
      <c r="D226" s="411" t="s">
        <v>143</v>
      </c>
      <c r="E226" s="412">
        <f>'Пр.7 Р.П. ЦС. ВР'!E273</f>
        <v>0</v>
      </c>
      <c r="H226" s="173">
        <f>E382-H242</f>
        <v>0</v>
      </c>
      <c r="I226" s="35" t="s">
        <v>326</v>
      </c>
    </row>
    <row r="227" spans="1:5" s="35" customFormat="1" ht="12.75" hidden="1">
      <c r="A227" s="424" t="s">
        <v>343</v>
      </c>
      <c r="B227" s="410" t="s">
        <v>600</v>
      </c>
      <c r="C227" s="432"/>
      <c r="D227" s="411"/>
      <c r="E227" s="412">
        <f>E228</f>
        <v>0</v>
      </c>
    </row>
    <row r="228" spans="1:5" s="35" customFormat="1" ht="12.75" hidden="1">
      <c r="A228" s="413" t="s">
        <v>304</v>
      </c>
      <c r="B228" s="410" t="s">
        <v>600</v>
      </c>
      <c r="C228" s="432">
        <v>240</v>
      </c>
      <c r="D228" s="411"/>
      <c r="E228" s="412">
        <f>E229</f>
        <v>0</v>
      </c>
    </row>
    <row r="229" spans="1:5" s="35" customFormat="1" ht="13.5" hidden="1">
      <c r="A229" s="434" t="s">
        <v>142</v>
      </c>
      <c r="B229" s="410" t="s">
        <v>600</v>
      </c>
      <c r="C229" s="432">
        <v>240</v>
      </c>
      <c r="D229" s="411" t="s">
        <v>143</v>
      </c>
      <c r="E229" s="412">
        <f>'Пр.7 Р.П. ЦС. ВР'!E274</f>
        <v>0</v>
      </c>
    </row>
    <row r="230" spans="1:9" s="120" customFormat="1" ht="12.75">
      <c r="A230" s="23" t="s">
        <v>192</v>
      </c>
      <c r="B230" s="40" t="s">
        <v>630</v>
      </c>
      <c r="C230" s="60"/>
      <c r="D230" s="20"/>
      <c r="E230" s="160">
        <f>E231+E236</f>
        <v>12587.678</v>
      </c>
      <c r="F230" s="180"/>
      <c r="H230" s="172">
        <f>E230+E252</f>
        <v>33188.19236</v>
      </c>
      <c r="I230" s="120" t="s">
        <v>325</v>
      </c>
    </row>
    <row r="231" spans="1:8" s="120" customFormat="1" ht="25.5">
      <c r="A231" s="455" t="s">
        <v>95</v>
      </c>
      <c r="B231" s="449" t="s">
        <v>634</v>
      </c>
      <c r="C231" s="467"/>
      <c r="D231" s="461"/>
      <c r="E231" s="450">
        <f>E233</f>
        <v>1586</v>
      </c>
      <c r="H231" s="172">
        <f>H230+H215</f>
        <v>226957.03135999996</v>
      </c>
    </row>
    <row r="232" spans="1:8" s="120" customFormat="1" ht="12.75">
      <c r="A232" s="455" t="s">
        <v>120</v>
      </c>
      <c r="B232" s="449" t="s">
        <v>633</v>
      </c>
      <c r="C232" s="467"/>
      <c r="D232" s="461"/>
      <c r="E232" s="450">
        <f>E233</f>
        <v>1586</v>
      </c>
      <c r="H232" s="172"/>
    </row>
    <row r="233" spans="1:8" s="120" customFormat="1" ht="29.25" customHeight="1">
      <c r="A233" s="462" t="s">
        <v>76</v>
      </c>
      <c r="B233" s="457" t="s">
        <v>635</v>
      </c>
      <c r="C233" s="467"/>
      <c r="D233" s="461"/>
      <c r="E233" s="450">
        <f>E234</f>
        <v>1586</v>
      </c>
      <c r="H233" s="120">
        <f>H215/H231</f>
        <v>0.8537688294514358</v>
      </c>
    </row>
    <row r="234" spans="1:5" s="120" customFormat="1" ht="12.75">
      <c r="A234" s="463" t="s">
        <v>306</v>
      </c>
      <c r="B234" s="457" t="s">
        <v>635</v>
      </c>
      <c r="C234" s="468">
        <v>120</v>
      </c>
      <c r="D234" s="461"/>
      <c r="E234" s="444">
        <f>E235</f>
        <v>1586</v>
      </c>
    </row>
    <row r="235" spans="1:5" s="35" customFormat="1" ht="25.5">
      <c r="A235" s="456" t="s">
        <v>85</v>
      </c>
      <c r="B235" s="457" t="s">
        <v>635</v>
      </c>
      <c r="C235" s="468">
        <v>120</v>
      </c>
      <c r="D235" s="443" t="s">
        <v>84</v>
      </c>
      <c r="E235" s="444">
        <f>'Пр.7 Р.П. ЦС. ВР'!E23</f>
        <v>1586</v>
      </c>
    </row>
    <row r="236" spans="1:5" s="120" customFormat="1" ht="12.75">
      <c r="A236" s="25" t="s">
        <v>94</v>
      </c>
      <c r="B236" s="21" t="s">
        <v>631</v>
      </c>
      <c r="C236" s="60"/>
      <c r="D236" s="20"/>
      <c r="E236" s="160">
        <f>E238+E241+E249</f>
        <v>11001.678</v>
      </c>
    </row>
    <row r="237" spans="1:5" s="120" customFormat="1" ht="12.75">
      <c r="A237" s="25" t="s">
        <v>120</v>
      </c>
      <c r="B237" s="21" t="s">
        <v>636</v>
      </c>
      <c r="C237" s="60"/>
      <c r="D237" s="20"/>
      <c r="E237" s="160">
        <f>E238</f>
        <v>7546.226</v>
      </c>
    </row>
    <row r="238" spans="1:5" ht="25.5">
      <c r="A238" s="33" t="s">
        <v>77</v>
      </c>
      <c r="B238" s="36" t="s">
        <v>637</v>
      </c>
      <c r="C238" s="36"/>
      <c r="D238" s="36"/>
      <c r="E238" s="469">
        <f>E239</f>
        <v>7546.226</v>
      </c>
    </row>
    <row r="239" spans="1:5" ht="12.75">
      <c r="A239" s="39" t="s">
        <v>306</v>
      </c>
      <c r="B239" s="36" t="s">
        <v>637</v>
      </c>
      <c r="C239" s="36">
        <v>120</v>
      </c>
      <c r="D239" s="36"/>
      <c r="E239" s="469">
        <f>E240</f>
        <v>7546.226</v>
      </c>
    </row>
    <row r="240" spans="1:5" ht="25.5">
      <c r="A240" s="46" t="s">
        <v>85</v>
      </c>
      <c r="B240" s="36" t="s">
        <v>637</v>
      </c>
      <c r="C240" s="36">
        <v>120</v>
      </c>
      <c r="D240" s="28" t="s">
        <v>84</v>
      </c>
      <c r="E240" s="469">
        <f>'Пр.7 Р.П. ЦС. ВР'!E27</f>
        <v>7546.226</v>
      </c>
    </row>
    <row r="241" spans="1:5" s="35" customFormat="1" ht="25.5">
      <c r="A241" s="39" t="s">
        <v>78</v>
      </c>
      <c r="B241" s="36" t="s">
        <v>632</v>
      </c>
      <c r="C241" s="466"/>
      <c r="D241" s="28"/>
      <c r="E241" s="445">
        <f>E242+E244+E247</f>
        <v>3404.952</v>
      </c>
    </row>
    <row r="242" spans="1:5" s="35" customFormat="1" ht="12.75" hidden="1">
      <c r="A242" s="39" t="s">
        <v>89</v>
      </c>
      <c r="B242" s="36" t="s">
        <v>88</v>
      </c>
      <c r="C242" s="470">
        <v>122</v>
      </c>
      <c r="D242" s="28"/>
      <c r="E242" s="445">
        <f>E243</f>
        <v>0</v>
      </c>
    </row>
    <row r="243" spans="1:5" s="35" customFormat="1" ht="25.5" hidden="1">
      <c r="A243" s="46" t="s">
        <v>85</v>
      </c>
      <c r="B243" s="36" t="s">
        <v>88</v>
      </c>
      <c r="C243" s="470">
        <v>122</v>
      </c>
      <c r="D243" s="28" t="s">
        <v>84</v>
      </c>
      <c r="E243" s="445">
        <f>'Пр.7 Р.П. ЦС. ВР'!E29</f>
        <v>0</v>
      </c>
    </row>
    <row r="244" spans="1:5" ht="12.75">
      <c r="A244" s="31" t="s">
        <v>304</v>
      </c>
      <c r="B244" s="36" t="s">
        <v>632</v>
      </c>
      <c r="C244" s="1" t="s">
        <v>318</v>
      </c>
      <c r="D244" s="28"/>
      <c r="E244" s="445">
        <f>E245+E246</f>
        <v>3384.952</v>
      </c>
    </row>
    <row r="245" spans="1:6" ht="25.5">
      <c r="A245" s="39" t="s">
        <v>93</v>
      </c>
      <c r="B245" s="36" t="s">
        <v>632</v>
      </c>
      <c r="C245" s="1" t="s">
        <v>318</v>
      </c>
      <c r="D245" s="28" t="s">
        <v>92</v>
      </c>
      <c r="E245" s="445">
        <f>'Пр.7 Р.П. ЦС. ВР'!E17</f>
        <v>50</v>
      </c>
      <c r="F245" s="112"/>
    </row>
    <row r="246" spans="1:5" ht="25.5">
      <c r="A246" s="46" t="s">
        <v>85</v>
      </c>
      <c r="B246" s="36" t="s">
        <v>632</v>
      </c>
      <c r="C246" s="1" t="s">
        <v>318</v>
      </c>
      <c r="D246" s="28" t="s">
        <v>84</v>
      </c>
      <c r="E246" s="445">
        <f>'Пр.7 Р.П. ЦС. ВР'!E31</f>
        <v>3334.952</v>
      </c>
    </row>
    <row r="247" spans="1:5" ht="17.25" customHeight="1">
      <c r="A247" s="3" t="s">
        <v>71</v>
      </c>
      <c r="B247" s="36" t="s">
        <v>632</v>
      </c>
      <c r="C247" s="1" t="s">
        <v>313</v>
      </c>
      <c r="D247" s="28"/>
      <c r="E247" s="445">
        <f>E248</f>
        <v>20</v>
      </c>
    </row>
    <row r="248" spans="1:5" ht="25.5">
      <c r="A248" s="46" t="s">
        <v>85</v>
      </c>
      <c r="B248" s="36" t="s">
        <v>632</v>
      </c>
      <c r="C248" s="1" t="s">
        <v>313</v>
      </c>
      <c r="D248" s="28" t="s">
        <v>84</v>
      </c>
      <c r="E248" s="445">
        <f>'Пр.7 Р.П. ЦС. ВР'!E32</f>
        <v>20</v>
      </c>
    </row>
    <row r="249" spans="1:5" ht="25.5">
      <c r="A249" s="33" t="s">
        <v>329</v>
      </c>
      <c r="B249" s="36" t="s">
        <v>641</v>
      </c>
      <c r="C249" s="36"/>
      <c r="D249" s="36"/>
      <c r="E249" s="469">
        <f>E250</f>
        <v>50.5</v>
      </c>
    </row>
    <row r="250" spans="1:5" ht="12.75">
      <c r="A250" s="39" t="s">
        <v>306</v>
      </c>
      <c r="B250" s="36" t="s">
        <v>641</v>
      </c>
      <c r="C250" s="36">
        <v>540</v>
      </c>
      <c r="D250" s="36"/>
      <c r="E250" s="469">
        <f>E251</f>
        <v>50.5</v>
      </c>
    </row>
    <row r="251" spans="1:5" ht="25.5">
      <c r="A251" s="46" t="s">
        <v>336</v>
      </c>
      <c r="B251" s="36" t="s">
        <v>641</v>
      </c>
      <c r="C251" s="36">
        <v>540</v>
      </c>
      <c r="D251" s="28" t="s">
        <v>327</v>
      </c>
      <c r="E251" s="469">
        <f>'Пр.7 Р.П. ЦС. ВР'!E43</f>
        <v>50.5</v>
      </c>
    </row>
    <row r="252" spans="1:11" s="59" customFormat="1" ht="12.75">
      <c r="A252" s="23" t="s">
        <v>153</v>
      </c>
      <c r="B252" s="60" t="s">
        <v>640</v>
      </c>
      <c r="C252" s="21"/>
      <c r="D252" s="20"/>
      <c r="E252" s="160">
        <f>E253+E257+E326</f>
        <v>20600.51436</v>
      </c>
      <c r="F252" s="181"/>
      <c r="K252" s="181"/>
    </row>
    <row r="253" spans="1:6" s="59" customFormat="1" ht="12.75" hidden="1">
      <c r="A253" s="23" t="s">
        <v>192</v>
      </c>
      <c r="B253" s="21" t="s">
        <v>176</v>
      </c>
      <c r="C253" s="21"/>
      <c r="D253" s="20"/>
      <c r="E253" s="160">
        <f>E254</f>
        <v>0</v>
      </c>
      <c r="F253" s="181"/>
    </row>
    <row r="254" spans="1:5" ht="25.5" hidden="1">
      <c r="A254" s="39" t="s">
        <v>78</v>
      </c>
      <c r="B254" s="36" t="s">
        <v>191</v>
      </c>
      <c r="C254" s="1"/>
      <c r="D254" s="28"/>
      <c r="E254" s="445">
        <f>E255</f>
        <v>0</v>
      </c>
    </row>
    <row r="255" spans="1:5" ht="12.75" hidden="1">
      <c r="A255" s="39" t="s">
        <v>86</v>
      </c>
      <c r="B255" s="36" t="s">
        <v>191</v>
      </c>
      <c r="C255" s="1" t="s">
        <v>106</v>
      </c>
      <c r="D255" s="28"/>
      <c r="E255" s="445">
        <f>E256</f>
        <v>0</v>
      </c>
    </row>
    <row r="256" spans="1:5" ht="12.75" hidden="1">
      <c r="A256" s="471" t="s">
        <v>166</v>
      </c>
      <c r="B256" s="36" t="s">
        <v>191</v>
      </c>
      <c r="C256" s="466">
        <v>244</v>
      </c>
      <c r="D256" s="28" t="s">
        <v>170</v>
      </c>
      <c r="E256" s="445">
        <f>'Пр.7 Р.П. ЦС. ВР'!E37</f>
        <v>0</v>
      </c>
    </row>
    <row r="257" spans="1:5" ht="12.75">
      <c r="A257" s="25" t="s">
        <v>120</v>
      </c>
      <c r="B257" s="61" t="s">
        <v>639</v>
      </c>
      <c r="C257" s="60"/>
      <c r="D257" s="20"/>
      <c r="E257" s="160">
        <f>E259+E273+E276+E279+E282+E285+E288+E294+E299+E302+E305+E308+E311+E317+E320+E323+E332+E335+E291+E329+E270+E363+E369+E366+E349</f>
        <v>20600.51436</v>
      </c>
    </row>
    <row r="258" spans="1:5" ht="12.75">
      <c r="A258" s="25" t="s">
        <v>120</v>
      </c>
      <c r="B258" s="21" t="s">
        <v>638</v>
      </c>
      <c r="C258" s="60"/>
      <c r="D258" s="20"/>
      <c r="E258" s="160">
        <f>E257</f>
        <v>20600.51436</v>
      </c>
    </row>
    <row r="259" spans="1:5" ht="25.5">
      <c r="A259" s="46" t="s">
        <v>156</v>
      </c>
      <c r="B259" s="36" t="s">
        <v>643</v>
      </c>
      <c r="C259" s="466"/>
      <c r="D259" s="28"/>
      <c r="E259" s="445">
        <f>E260+E264+E267+E263</f>
        <v>9243.29</v>
      </c>
    </row>
    <row r="260" spans="1:5" ht="13.5" customHeight="1">
      <c r="A260" s="169" t="s">
        <v>308</v>
      </c>
      <c r="B260" s="36" t="s">
        <v>643</v>
      </c>
      <c r="C260" s="466">
        <v>110</v>
      </c>
      <c r="D260" s="28"/>
      <c r="E260" s="445">
        <f>E261+E262</f>
        <v>7603.68</v>
      </c>
    </row>
    <row r="261" spans="1:5" ht="12.75">
      <c r="A261" s="472" t="s">
        <v>91</v>
      </c>
      <c r="B261" s="36" t="s">
        <v>643</v>
      </c>
      <c r="C261" s="466">
        <v>110</v>
      </c>
      <c r="D261" s="28" t="s">
        <v>90</v>
      </c>
      <c r="E261" s="445">
        <f>'Пр.7 Р.П. ЦС. ВР'!E55</f>
        <v>7603.68</v>
      </c>
    </row>
    <row r="262" spans="1:5" ht="12.75" hidden="1">
      <c r="A262" s="472" t="s">
        <v>142</v>
      </c>
      <c r="B262" s="36" t="s">
        <v>643</v>
      </c>
      <c r="C262" s="466">
        <v>110</v>
      </c>
      <c r="D262" s="28" t="s">
        <v>143</v>
      </c>
      <c r="E262" s="445">
        <f>'Пр.7 Р.П. ЦС. ВР'!E226</f>
        <v>0</v>
      </c>
    </row>
    <row r="263" spans="1:5" ht="12.75" hidden="1">
      <c r="A263" s="33" t="s">
        <v>157</v>
      </c>
      <c r="B263" s="36" t="s">
        <v>643</v>
      </c>
      <c r="C263" s="470">
        <v>112</v>
      </c>
      <c r="D263" s="28"/>
      <c r="E263" s="445">
        <f>'Пр.7 Р.П. ЦС. ВР'!E56</f>
        <v>0</v>
      </c>
    </row>
    <row r="264" spans="1:5" ht="12.75">
      <c r="A264" s="31" t="s">
        <v>304</v>
      </c>
      <c r="B264" s="36" t="s">
        <v>643</v>
      </c>
      <c r="C264" s="1" t="s">
        <v>318</v>
      </c>
      <c r="D264" s="28"/>
      <c r="E264" s="445">
        <f>E265+E266</f>
        <v>1629.61</v>
      </c>
    </row>
    <row r="265" spans="1:5" ht="12.75">
      <c r="A265" s="472" t="s">
        <v>91</v>
      </c>
      <c r="B265" s="36" t="s">
        <v>643</v>
      </c>
      <c r="C265" s="1" t="s">
        <v>318</v>
      </c>
      <c r="D265" s="28" t="s">
        <v>90</v>
      </c>
      <c r="E265" s="445">
        <f>'Пр.7 Р.П. ЦС. ВР'!E57</f>
        <v>1629.61</v>
      </c>
    </row>
    <row r="266" spans="1:5" ht="12.75" hidden="1">
      <c r="A266" s="473" t="s">
        <v>142</v>
      </c>
      <c r="B266" s="36" t="s">
        <v>643</v>
      </c>
      <c r="C266" s="1" t="s">
        <v>318</v>
      </c>
      <c r="D266" s="28" t="s">
        <v>143</v>
      </c>
      <c r="E266" s="445">
        <f>'Пр.7 Р.П. ЦС. ВР'!E228</f>
        <v>0</v>
      </c>
    </row>
    <row r="267" spans="1:5" ht="14.25" customHeight="1">
      <c r="A267" s="3" t="s">
        <v>309</v>
      </c>
      <c r="B267" s="36" t="s">
        <v>643</v>
      </c>
      <c r="C267" s="1" t="s">
        <v>313</v>
      </c>
      <c r="D267" s="28"/>
      <c r="E267" s="445">
        <f>E268+E269</f>
        <v>10</v>
      </c>
    </row>
    <row r="268" spans="1:5" s="26" customFormat="1" ht="12.75">
      <c r="A268" s="472" t="s">
        <v>91</v>
      </c>
      <c r="B268" s="36" t="s">
        <v>643</v>
      </c>
      <c r="C268" s="1" t="s">
        <v>313</v>
      </c>
      <c r="D268" s="28" t="s">
        <v>90</v>
      </c>
      <c r="E268" s="445">
        <f>'Пр.7 Р.П. ЦС. ВР'!E58</f>
        <v>10</v>
      </c>
    </row>
    <row r="269" spans="1:5" ht="12.75" hidden="1">
      <c r="A269" s="472" t="s">
        <v>142</v>
      </c>
      <c r="B269" s="36" t="s">
        <v>643</v>
      </c>
      <c r="C269" s="1" t="s">
        <v>313</v>
      </c>
      <c r="D269" s="28" t="s">
        <v>143</v>
      </c>
      <c r="E269" s="445">
        <f>'Пр.7 Р.П. ЦС. ВР'!E229</f>
        <v>0</v>
      </c>
    </row>
    <row r="270" spans="1:5" s="35" customFormat="1" ht="25.5" hidden="1">
      <c r="A270" s="451" t="s">
        <v>352</v>
      </c>
      <c r="B270" s="43" t="s">
        <v>345</v>
      </c>
      <c r="C270" s="1"/>
      <c r="D270" s="28"/>
      <c r="E270" s="445">
        <f>E271</f>
        <v>0</v>
      </c>
    </row>
    <row r="271" spans="1:5" s="35" customFormat="1" ht="12.75" hidden="1">
      <c r="A271" s="474" t="s">
        <v>351</v>
      </c>
      <c r="B271" s="43" t="s">
        <v>345</v>
      </c>
      <c r="C271" s="1" t="s">
        <v>315</v>
      </c>
      <c r="D271" s="28"/>
      <c r="E271" s="445">
        <f>E272</f>
        <v>0</v>
      </c>
    </row>
    <row r="272" spans="1:5" s="35" customFormat="1" ht="12.75" hidden="1">
      <c r="A272" s="472" t="s">
        <v>142</v>
      </c>
      <c r="B272" s="43" t="s">
        <v>345</v>
      </c>
      <c r="C272" s="1" t="s">
        <v>315</v>
      </c>
      <c r="D272" s="28" t="s">
        <v>143</v>
      </c>
      <c r="E272" s="445">
        <f>'Пр.7 Р.П. ЦС. ВР'!E231</f>
        <v>0</v>
      </c>
    </row>
    <row r="273" spans="1:5" ht="12.75">
      <c r="A273" s="42" t="s">
        <v>215</v>
      </c>
      <c r="B273" s="43" t="s">
        <v>695</v>
      </c>
      <c r="C273" s="1"/>
      <c r="D273" s="28"/>
      <c r="E273" s="445">
        <f>E274</f>
        <v>1000</v>
      </c>
    </row>
    <row r="274" spans="1:5" ht="25.5">
      <c r="A274" s="31" t="s">
        <v>82</v>
      </c>
      <c r="B274" s="43" t="s">
        <v>695</v>
      </c>
      <c r="C274" s="1" t="s">
        <v>79</v>
      </c>
      <c r="D274" s="28"/>
      <c r="E274" s="445">
        <f>E275</f>
        <v>1000</v>
      </c>
    </row>
    <row r="275" spans="1:5" s="35" customFormat="1" ht="12.75">
      <c r="A275" s="475" t="s">
        <v>110</v>
      </c>
      <c r="B275" s="43" t="s">
        <v>695</v>
      </c>
      <c r="C275" s="1" t="s">
        <v>79</v>
      </c>
      <c r="D275" s="28" t="s">
        <v>109</v>
      </c>
      <c r="E275" s="445">
        <f>'Пр.7 Р.П. ЦС. ВР'!E191</f>
        <v>1000</v>
      </c>
    </row>
    <row r="276" spans="1:5" ht="39" hidden="1">
      <c r="A276" s="453" t="s">
        <v>177</v>
      </c>
      <c r="B276" s="43" t="s">
        <v>194</v>
      </c>
      <c r="C276" s="1"/>
      <c r="D276" s="28"/>
      <c r="E276" s="445">
        <f>E277</f>
        <v>0</v>
      </c>
    </row>
    <row r="277" spans="1:5" ht="25.5" hidden="1">
      <c r="A277" s="31" t="s">
        <v>82</v>
      </c>
      <c r="B277" s="43" t="s">
        <v>194</v>
      </c>
      <c r="C277" s="1" t="s">
        <v>79</v>
      </c>
      <c r="D277" s="28"/>
      <c r="E277" s="445">
        <f>E278</f>
        <v>0</v>
      </c>
    </row>
    <row r="278" spans="1:5" ht="12.75" hidden="1">
      <c r="A278" s="476" t="s">
        <v>116</v>
      </c>
      <c r="B278" s="43" t="s">
        <v>194</v>
      </c>
      <c r="C278" s="1" t="s">
        <v>79</v>
      </c>
      <c r="D278" s="28" t="s">
        <v>115</v>
      </c>
      <c r="E278" s="445">
        <f>'Пр.7 Р.П. ЦС. ВР'!E353</f>
        <v>0</v>
      </c>
    </row>
    <row r="279" spans="1:5" ht="25.5">
      <c r="A279" s="33" t="s">
        <v>158</v>
      </c>
      <c r="B279" s="38" t="s">
        <v>644</v>
      </c>
      <c r="C279" s="1"/>
      <c r="D279" s="28"/>
      <c r="E279" s="445">
        <f>E280</f>
        <v>300</v>
      </c>
    </row>
    <row r="280" spans="1:5" ht="12.75">
      <c r="A280" s="31" t="s">
        <v>304</v>
      </c>
      <c r="B280" s="38" t="s">
        <v>644</v>
      </c>
      <c r="C280" s="1" t="s">
        <v>318</v>
      </c>
      <c r="D280" s="28"/>
      <c r="E280" s="445">
        <f>E281</f>
        <v>300</v>
      </c>
    </row>
    <row r="281" spans="1:5" ht="12.75">
      <c r="A281" s="472" t="s">
        <v>91</v>
      </c>
      <c r="B281" s="38" t="s">
        <v>644</v>
      </c>
      <c r="C281" s="1" t="s">
        <v>318</v>
      </c>
      <c r="D281" s="28" t="s">
        <v>90</v>
      </c>
      <c r="E281" s="445">
        <f>'Пр.7 Р.П. ЦС. ВР'!E60</f>
        <v>300</v>
      </c>
    </row>
    <row r="282" spans="1:5" ht="12.75">
      <c r="A282" s="33" t="s">
        <v>159</v>
      </c>
      <c r="B282" s="38" t="s">
        <v>645</v>
      </c>
      <c r="C282" s="1"/>
      <c r="D282" s="28"/>
      <c r="E282" s="445">
        <f>E283</f>
        <v>800</v>
      </c>
    </row>
    <row r="283" spans="1:5" ht="12.75">
      <c r="A283" s="31" t="s">
        <v>304</v>
      </c>
      <c r="B283" s="38" t="s">
        <v>645</v>
      </c>
      <c r="C283" s="1" t="s">
        <v>318</v>
      </c>
      <c r="D283" s="28"/>
      <c r="E283" s="445">
        <f>E284</f>
        <v>800</v>
      </c>
    </row>
    <row r="284" spans="1:5" ht="12.75">
      <c r="A284" s="472" t="s">
        <v>91</v>
      </c>
      <c r="B284" s="38" t="s">
        <v>645</v>
      </c>
      <c r="C284" s="1" t="s">
        <v>318</v>
      </c>
      <c r="D284" s="28" t="s">
        <v>90</v>
      </c>
      <c r="E284" s="445">
        <f>'Пр.7 Р.П. ЦС. ВР'!E62</f>
        <v>800</v>
      </c>
    </row>
    <row r="285" spans="1:5" ht="25.5">
      <c r="A285" s="33" t="s">
        <v>154</v>
      </c>
      <c r="B285" s="38" t="s">
        <v>646</v>
      </c>
      <c r="C285" s="1"/>
      <c r="D285" s="28"/>
      <c r="E285" s="445">
        <f>E286</f>
        <v>15.2</v>
      </c>
    </row>
    <row r="286" spans="1:5" ht="16.5" customHeight="1">
      <c r="A286" s="3" t="s">
        <v>309</v>
      </c>
      <c r="B286" s="38" t="s">
        <v>646</v>
      </c>
      <c r="C286" s="1" t="s">
        <v>313</v>
      </c>
      <c r="D286" s="28"/>
      <c r="E286" s="445">
        <f>E287</f>
        <v>15.2</v>
      </c>
    </row>
    <row r="287" spans="1:5" ht="12.75">
      <c r="A287" s="472" t="s">
        <v>91</v>
      </c>
      <c r="B287" s="38" t="s">
        <v>646</v>
      </c>
      <c r="C287" s="1" t="s">
        <v>313</v>
      </c>
      <c r="D287" s="28" t="s">
        <v>90</v>
      </c>
      <c r="E287" s="445">
        <f>'Пр.7 Р.П. ЦС. ВР'!E64</f>
        <v>15.2</v>
      </c>
    </row>
    <row r="288" spans="1:5" ht="12.75">
      <c r="A288" s="31" t="s">
        <v>207</v>
      </c>
      <c r="B288" s="38" t="s">
        <v>714</v>
      </c>
      <c r="C288" s="1"/>
      <c r="D288" s="28"/>
      <c r="E288" s="445">
        <f>E289</f>
        <v>300</v>
      </c>
    </row>
    <row r="289" spans="1:5" ht="12.75">
      <c r="A289" s="31" t="s">
        <v>304</v>
      </c>
      <c r="B289" s="38" t="s">
        <v>714</v>
      </c>
      <c r="C289" s="1" t="s">
        <v>318</v>
      </c>
      <c r="D289" s="28"/>
      <c r="E289" s="445">
        <f>E290</f>
        <v>300</v>
      </c>
    </row>
    <row r="290" spans="1:5" ht="12.75">
      <c r="A290" s="477" t="s">
        <v>81</v>
      </c>
      <c r="B290" s="38" t="s">
        <v>714</v>
      </c>
      <c r="C290" s="1" t="s">
        <v>318</v>
      </c>
      <c r="D290" s="28" t="s">
        <v>80</v>
      </c>
      <c r="E290" s="445">
        <f>'Пр.7 Р.П. ЦС. ВР'!E142</f>
        <v>300</v>
      </c>
    </row>
    <row r="291" spans="1:5" ht="25.5" hidden="1">
      <c r="A291" s="87" t="s">
        <v>301</v>
      </c>
      <c r="B291" s="38" t="s">
        <v>300</v>
      </c>
      <c r="C291" s="1"/>
      <c r="D291" s="28"/>
      <c r="E291" s="445">
        <f>E292</f>
        <v>0</v>
      </c>
    </row>
    <row r="292" spans="1:5" ht="12.75" hidden="1">
      <c r="A292" s="31" t="s">
        <v>304</v>
      </c>
      <c r="B292" s="38" t="s">
        <v>300</v>
      </c>
      <c r="C292" s="1" t="s">
        <v>318</v>
      </c>
      <c r="D292" s="28"/>
      <c r="E292" s="445">
        <f>E293</f>
        <v>0</v>
      </c>
    </row>
    <row r="293" spans="1:5" ht="12.75" hidden="1">
      <c r="A293" s="475" t="s">
        <v>140</v>
      </c>
      <c r="B293" s="38" t="s">
        <v>300</v>
      </c>
      <c r="C293" s="1" t="s">
        <v>318</v>
      </c>
      <c r="D293" s="28" t="s">
        <v>141</v>
      </c>
      <c r="E293" s="445">
        <f>'Пр.7 Р.П. ЦС. ВР'!E134</f>
        <v>0</v>
      </c>
    </row>
    <row r="294" spans="1:5" ht="25.5">
      <c r="A294" s="87" t="s">
        <v>297</v>
      </c>
      <c r="B294" s="38" t="s">
        <v>707</v>
      </c>
      <c r="C294" s="1"/>
      <c r="D294" s="28"/>
      <c r="E294" s="445">
        <f>E295</f>
        <v>971</v>
      </c>
    </row>
    <row r="295" spans="1:5" ht="12.75">
      <c r="A295" s="31" t="s">
        <v>304</v>
      </c>
      <c r="B295" s="38" t="s">
        <v>707</v>
      </c>
      <c r="C295" s="1" t="s">
        <v>318</v>
      </c>
      <c r="D295" s="28"/>
      <c r="E295" s="445">
        <f>E296+E298</f>
        <v>971</v>
      </c>
    </row>
    <row r="296" spans="1:5" ht="12.75">
      <c r="A296" s="475" t="s">
        <v>73</v>
      </c>
      <c r="B296" s="38" t="s">
        <v>707</v>
      </c>
      <c r="C296" s="1" t="s">
        <v>318</v>
      </c>
      <c r="D296" s="28" t="s">
        <v>72</v>
      </c>
      <c r="E296" s="445">
        <f>'Пр.7 Р.П. ЦС. ВР'!E153</f>
        <v>971</v>
      </c>
    </row>
    <row r="297" spans="1:5" ht="12.75" hidden="1">
      <c r="A297" s="475"/>
      <c r="B297" s="38"/>
      <c r="C297" s="1"/>
      <c r="D297" s="28"/>
      <c r="E297" s="445"/>
    </row>
    <row r="298" spans="1:5" ht="12.75" hidden="1">
      <c r="A298" s="475" t="s">
        <v>298</v>
      </c>
      <c r="B298" s="38" t="s">
        <v>212</v>
      </c>
      <c r="C298" s="1" t="s">
        <v>318</v>
      </c>
      <c r="D298" s="28" t="s">
        <v>109</v>
      </c>
      <c r="E298" s="445">
        <f>'Пр.7 Р.П. ЦС. ВР'!E188</f>
        <v>0</v>
      </c>
    </row>
    <row r="299" spans="1:5" ht="25.5">
      <c r="A299" s="3" t="s">
        <v>214</v>
      </c>
      <c r="B299" s="38" t="s">
        <v>708</v>
      </c>
      <c r="C299" s="1"/>
      <c r="D299" s="28"/>
      <c r="E299" s="445">
        <f>E300</f>
        <v>1000</v>
      </c>
    </row>
    <row r="300" spans="1:5" ht="12.75">
      <c r="A300" s="31" t="s">
        <v>304</v>
      </c>
      <c r="B300" s="38" t="s">
        <v>708</v>
      </c>
      <c r="C300" s="1" t="s">
        <v>318</v>
      </c>
      <c r="D300" s="28"/>
      <c r="E300" s="445">
        <f>E301</f>
        <v>1000</v>
      </c>
    </row>
    <row r="301" spans="1:5" ht="12.75">
      <c r="A301" s="475" t="s">
        <v>73</v>
      </c>
      <c r="B301" s="38" t="s">
        <v>708</v>
      </c>
      <c r="C301" s="1" t="s">
        <v>318</v>
      </c>
      <c r="D301" s="28" t="s">
        <v>72</v>
      </c>
      <c r="E301" s="445">
        <f>'Пр.7 Р.П. ЦС. ВР'!E156</f>
        <v>1000</v>
      </c>
    </row>
    <row r="302" spans="1:5" ht="12.75">
      <c r="A302" s="46" t="s">
        <v>220</v>
      </c>
      <c r="B302" s="38" t="s">
        <v>674</v>
      </c>
      <c r="C302" s="1"/>
      <c r="D302" s="28"/>
      <c r="E302" s="445">
        <f>E303</f>
        <v>3800</v>
      </c>
    </row>
    <row r="303" spans="1:5" ht="12.75">
      <c r="A303" s="31" t="s">
        <v>304</v>
      </c>
      <c r="B303" s="38" t="s">
        <v>674</v>
      </c>
      <c r="C303" s="1" t="s">
        <v>318</v>
      </c>
      <c r="D303" s="28"/>
      <c r="E303" s="445">
        <f>E304</f>
        <v>3800</v>
      </c>
    </row>
    <row r="304" spans="1:5" ht="12.75">
      <c r="A304" s="472" t="s">
        <v>142</v>
      </c>
      <c r="B304" s="38" t="s">
        <v>674</v>
      </c>
      <c r="C304" s="1" t="s">
        <v>318</v>
      </c>
      <c r="D304" s="28" t="s">
        <v>143</v>
      </c>
      <c r="E304" s="445">
        <f>'Пр.7 Р.П. ЦС. ВР'!E234</f>
        <v>3800</v>
      </c>
    </row>
    <row r="305" spans="1:5" ht="12.75">
      <c r="A305" s="42" t="s">
        <v>766</v>
      </c>
      <c r="B305" s="38" t="s">
        <v>675</v>
      </c>
      <c r="C305" s="1"/>
      <c r="D305" s="28"/>
      <c r="E305" s="445">
        <f>E306</f>
        <v>500</v>
      </c>
    </row>
    <row r="306" spans="1:5" ht="15" customHeight="1">
      <c r="A306" s="31" t="s">
        <v>82</v>
      </c>
      <c r="B306" s="38" t="s">
        <v>675</v>
      </c>
      <c r="C306" s="1" t="s">
        <v>79</v>
      </c>
      <c r="D306" s="28"/>
      <c r="E306" s="445">
        <f>E307</f>
        <v>500</v>
      </c>
    </row>
    <row r="307" spans="1:5" ht="12.75">
      <c r="A307" s="472" t="s">
        <v>142</v>
      </c>
      <c r="B307" s="38" t="s">
        <v>675</v>
      </c>
      <c r="C307" s="1" t="s">
        <v>79</v>
      </c>
      <c r="D307" s="28" t="s">
        <v>143</v>
      </c>
      <c r="E307" s="445">
        <f>'Пр.7 Р.П. ЦС. ВР'!E236</f>
        <v>500</v>
      </c>
    </row>
    <row r="308" spans="1:5" ht="25.5">
      <c r="A308" s="42" t="s">
        <v>221</v>
      </c>
      <c r="B308" s="38" t="s">
        <v>676</v>
      </c>
      <c r="C308" s="1"/>
      <c r="D308" s="28"/>
      <c r="E308" s="445">
        <f>E309</f>
        <v>300</v>
      </c>
    </row>
    <row r="309" spans="1:5" ht="12.75">
      <c r="A309" s="31" t="s">
        <v>304</v>
      </c>
      <c r="B309" s="38" t="s">
        <v>676</v>
      </c>
      <c r="C309" s="1" t="s">
        <v>318</v>
      </c>
      <c r="D309" s="28"/>
      <c r="E309" s="445">
        <f>E310</f>
        <v>300</v>
      </c>
    </row>
    <row r="310" spans="1:5" ht="12.75">
      <c r="A310" s="472" t="s">
        <v>142</v>
      </c>
      <c r="B310" s="38" t="s">
        <v>676</v>
      </c>
      <c r="C310" s="1" t="s">
        <v>318</v>
      </c>
      <c r="D310" s="28" t="s">
        <v>143</v>
      </c>
      <c r="E310" s="445">
        <f>'Пр.7 Р.П. ЦС. ВР'!E238</f>
        <v>300</v>
      </c>
    </row>
    <row r="311" spans="1:5" ht="12.75" hidden="1">
      <c r="A311" s="42" t="s">
        <v>292</v>
      </c>
      <c r="B311" s="38" t="s">
        <v>288</v>
      </c>
      <c r="C311" s="1"/>
      <c r="D311" s="28"/>
      <c r="E311" s="445">
        <f>E312</f>
        <v>0</v>
      </c>
    </row>
    <row r="312" spans="1:5" ht="12.75" hidden="1">
      <c r="A312" s="33" t="s">
        <v>86</v>
      </c>
      <c r="B312" s="38" t="s">
        <v>288</v>
      </c>
      <c r="C312" s="1" t="s">
        <v>106</v>
      </c>
      <c r="D312" s="28"/>
      <c r="E312" s="445">
        <f>E313</f>
        <v>0</v>
      </c>
    </row>
    <row r="313" spans="1:5" ht="12.75" hidden="1">
      <c r="A313" s="472" t="s">
        <v>142</v>
      </c>
      <c r="B313" s="38" t="s">
        <v>288</v>
      </c>
      <c r="C313" s="1" t="s">
        <v>106</v>
      </c>
      <c r="D313" s="28" t="s">
        <v>143</v>
      </c>
      <c r="E313" s="445"/>
    </row>
    <row r="314" spans="1:5" ht="25.5" hidden="1">
      <c r="A314" s="3" t="s">
        <v>251</v>
      </c>
      <c r="B314" s="43" t="s">
        <v>249</v>
      </c>
      <c r="C314" s="1"/>
      <c r="D314" s="28"/>
      <c r="E314" s="445">
        <f>E315</f>
        <v>0</v>
      </c>
    </row>
    <row r="315" spans="1:5" ht="25.5" hidden="1">
      <c r="A315" s="42" t="s">
        <v>75</v>
      </c>
      <c r="B315" s="43" t="s">
        <v>249</v>
      </c>
      <c r="C315" s="1" t="s">
        <v>74</v>
      </c>
      <c r="D315" s="28"/>
      <c r="E315" s="445">
        <f>E316</f>
        <v>0</v>
      </c>
    </row>
    <row r="316" spans="1:5" ht="12.75" hidden="1">
      <c r="A316" s="475" t="s">
        <v>73</v>
      </c>
      <c r="B316" s="43" t="s">
        <v>249</v>
      </c>
      <c r="C316" s="1" t="s">
        <v>74</v>
      </c>
      <c r="D316" s="28" t="s">
        <v>72</v>
      </c>
      <c r="E316" s="445">
        <f>'Пр.7 Р.П. ЦС. ВР'!E158</f>
        <v>0</v>
      </c>
    </row>
    <row r="317" spans="1:5" ht="12.75" hidden="1">
      <c r="A317" s="39" t="s">
        <v>259</v>
      </c>
      <c r="B317" s="36" t="s">
        <v>249</v>
      </c>
      <c r="C317" s="1"/>
      <c r="D317" s="28"/>
      <c r="E317" s="445">
        <f>E318</f>
        <v>0</v>
      </c>
    </row>
    <row r="318" spans="1:5" ht="12.75" hidden="1">
      <c r="A318" s="33" t="s">
        <v>86</v>
      </c>
      <c r="B318" s="36" t="s">
        <v>249</v>
      </c>
      <c r="C318" s="1" t="s">
        <v>106</v>
      </c>
      <c r="D318" s="28"/>
      <c r="E318" s="445">
        <f>E319</f>
        <v>0</v>
      </c>
    </row>
    <row r="319" spans="1:5" ht="12.75" hidden="1">
      <c r="A319" s="472" t="s">
        <v>91</v>
      </c>
      <c r="B319" s="36" t="s">
        <v>249</v>
      </c>
      <c r="C319" s="1" t="s">
        <v>106</v>
      </c>
      <c r="D319" s="28" t="s">
        <v>90</v>
      </c>
      <c r="E319" s="445">
        <f>'Пр.7 Р.П. ЦС. ВР'!E66</f>
        <v>0</v>
      </c>
    </row>
    <row r="320" spans="1:5" ht="12.75" hidden="1">
      <c r="A320" s="31" t="s">
        <v>263</v>
      </c>
      <c r="B320" s="1" t="s">
        <v>262</v>
      </c>
      <c r="C320" s="1"/>
      <c r="D320" s="28"/>
      <c r="E320" s="445">
        <f>E321</f>
        <v>0</v>
      </c>
    </row>
    <row r="321" spans="1:5" ht="12.75" hidden="1">
      <c r="A321" s="33" t="s">
        <v>86</v>
      </c>
      <c r="B321" s="1" t="s">
        <v>262</v>
      </c>
      <c r="C321" s="1" t="s">
        <v>106</v>
      </c>
      <c r="D321" s="28"/>
      <c r="E321" s="445">
        <f>E322</f>
        <v>0</v>
      </c>
    </row>
    <row r="322" spans="1:5" ht="12.75" hidden="1">
      <c r="A322" s="33" t="s">
        <v>70</v>
      </c>
      <c r="B322" s="1" t="s">
        <v>262</v>
      </c>
      <c r="C322" s="1" t="s">
        <v>106</v>
      </c>
      <c r="D322" s="28" t="s">
        <v>69</v>
      </c>
      <c r="E322" s="445">
        <f>'Пр.7 Р.П. ЦС. ВР'!E338</f>
        <v>0</v>
      </c>
    </row>
    <row r="323" spans="1:5" ht="12.75">
      <c r="A323" s="156" t="s">
        <v>291</v>
      </c>
      <c r="B323" s="38" t="s">
        <v>696</v>
      </c>
      <c r="C323" s="1"/>
      <c r="D323" s="28"/>
      <c r="E323" s="445">
        <f>E324</f>
        <v>1439.4243600000002</v>
      </c>
    </row>
    <row r="324" spans="1:5" ht="12.75">
      <c r="A324" s="31" t="s">
        <v>304</v>
      </c>
      <c r="B324" s="38" t="s">
        <v>696</v>
      </c>
      <c r="C324" s="1" t="s">
        <v>318</v>
      </c>
      <c r="D324" s="28"/>
      <c r="E324" s="445">
        <f>E325</f>
        <v>1439.4243600000002</v>
      </c>
    </row>
    <row r="325" spans="1:5" ht="12.75">
      <c r="A325" s="472" t="s">
        <v>110</v>
      </c>
      <c r="B325" s="38" t="s">
        <v>696</v>
      </c>
      <c r="C325" s="1" t="s">
        <v>318</v>
      </c>
      <c r="D325" s="28" t="s">
        <v>109</v>
      </c>
      <c r="E325" s="445">
        <f>'Пр.7 Р.П. ЦС. ВР'!E193</f>
        <v>1439.4243600000002</v>
      </c>
    </row>
    <row r="326" spans="1:5" ht="12.75" hidden="1">
      <c r="A326" s="42" t="s">
        <v>334</v>
      </c>
      <c r="B326" s="38" t="s">
        <v>335</v>
      </c>
      <c r="C326" s="1"/>
      <c r="D326" s="28"/>
      <c r="E326" s="445">
        <f>E327</f>
        <v>0</v>
      </c>
    </row>
    <row r="327" spans="1:5" ht="12.75" hidden="1">
      <c r="A327" s="31" t="s">
        <v>304</v>
      </c>
      <c r="B327" s="38" t="s">
        <v>335</v>
      </c>
      <c r="C327" s="1" t="s">
        <v>318</v>
      </c>
      <c r="D327" s="28"/>
      <c r="E327" s="445">
        <f>E328</f>
        <v>0</v>
      </c>
    </row>
    <row r="328" spans="1:5" ht="12.75" hidden="1">
      <c r="A328" s="472" t="s">
        <v>142</v>
      </c>
      <c r="B328" s="38" t="s">
        <v>335</v>
      </c>
      <c r="C328" s="1" t="s">
        <v>318</v>
      </c>
      <c r="D328" s="28" t="s">
        <v>143</v>
      </c>
      <c r="E328" s="445">
        <f>'Пр.7 Р.П. ЦС. ВР'!E244</f>
        <v>0</v>
      </c>
    </row>
    <row r="329" spans="1:5" ht="25.5">
      <c r="A329" s="478" t="s">
        <v>350</v>
      </c>
      <c r="B329" s="38" t="s">
        <v>659</v>
      </c>
      <c r="C329" s="1"/>
      <c r="D329" s="28"/>
      <c r="E329" s="445">
        <f>E330</f>
        <v>100</v>
      </c>
    </row>
    <row r="330" spans="1:5" ht="15.75" customHeight="1">
      <c r="A330" s="31" t="s">
        <v>305</v>
      </c>
      <c r="B330" s="38" t="s">
        <v>659</v>
      </c>
      <c r="C330" s="1" t="s">
        <v>318</v>
      </c>
      <c r="D330" s="28"/>
      <c r="E330" s="445">
        <f>E331</f>
        <v>100</v>
      </c>
    </row>
    <row r="331" spans="1:5" ht="12.75">
      <c r="A331" s="479" t="s">
        <v>116</v>
      </c>
      <c r="B331" s="38" t="s">
        <v>659</v>
      </c>
      <c r="C331" s="1" t="s">
        <v>318</v>
      </c>
      <c r="D331" s="28" t="s">
        <v>115</v>
      </c>
      <c r="E331" s="445">
        <f>'Пр.7 Р.П. ЦС. ВР'!E355</f>
        <v>100</v>
      </c>
    </row>
    <row r="332" spans="1:5" ht="25.5">
      <c r="A332" s="33" t="s">
        <v>193</v>
      </c>
      <c r="B332" s="38" t="s">
        <v>642</v>
      </c>
      <c r="C332" s="1"/>
      <c r="D332" s="28"/>
      <c r="E332" s="445">
        <f>E333</f>
        <v>400</v>
      </c>
    </row>
    <row r="333" spans="1:5" ht="12.75">
      <c r="A333" s="33" t="s">
        <v>155</v>
      </c>
      <c r="B333" s="38" t="s">
        <v>642</v>
      </c>
      <c r="C333" s="1" t="s">
        <v>239</v>
      </c>
      <c r="D333" s="28"/>
      <c r="E333" s="445">
        <f>E334</f>
        <v>400</v>
      </c>
    </row>
    <row r="334" spans="1:5" ht="12.75">
      <c r="A334" s="480" t="s">
        <v>128</v>
      </c>
      <c r="B334" s="38" t="s">
        <v>642</v>
      </c>
      <c r="C334" s="1" t="s">
        <v>239</v>
      </c>
      <c r="D334" s="28" t="s">
        <v>119</v>
      </c>
      <c r="E334" s="445">
        <f>'Пр.7 Р.П. ЦС. ВР'!E49</f>
        <v>400</v>
      </c>
    </row>
    <row r="335" spans="1:5" ht="25.5">
      <c r="A335" s="46" t="s">
        <v>210</v>
      </c>
      <c r="B335" s="36" t="s">
        <v>724</v>
      </c>
      <c r="C335" s="1"/>
      <c r="D335" s="28"/>
      <c r="E335" s="445">
        <f>E336+E339+E340</f>
        <v>431.6</v>
      </c>
    </row>
    <row r="336" spans="1:5" ht="12.75">
      <c r="A336" s="39" t="s">
        <v>306</v>
      </c>
      <c r="B336" s="36" t="s">
        <v>724</v>
      </c>
      <c r="C336" s="1" t="s">
        <v>307</v>
      </c>
      <c r="D336" s="28"/>
      <c r="E336" s="445">
        <f>E337</f>
        <v>431.6</v>
      </c>
    </row>
    <row r="337" spans="1:5" ht="12.75">
      <c r="A337" s="471" t="s">
        <v>168</v>
      </c>
      <c r="B337" s="36" t="s">
        <v>724</v>
      </c>
      <c r="C337" s="1" t="s">
        <v>307</v>
      </c>
      <c r="D337" s="28" t="s">
        <v>169</v>
      </c>
      <c r="E337" s="445">
        <f>'Пр.7 Р.П. ЦС. ВР'!E84</f>
        <v>431.6</v>
      </c>
    </row>
    <row r="338" spans="1:5" s="26" customFormat="1" ht="12.75" hidden="1">
      <c r="A338" s="418" t="s">
        <v>157</v>
      </c>
      <c r="B338" s="435" t="s">
        <v>209</v>
      </c>
      <c r="C338" s="410" t="s">
        <v>122</v>
      </c>
      <c r="D338" s="411"/>
      <c r="E338" s="412">
        <f>E339</f>
        <v>0</v>
      </c>
    </row>
    <row r="339" spans="1:5" s="26" customFormat="1" ht="12.75" hidden="1">
      <c r="A339" s="436" t="s">
        <v>168</v>
      </c>
      <c r="B339" s="435" t="s">
        <v>209</v>
      </c>
      <c r="C339" s="410" t="s">
        <v>122</v>
      </c>
      <c r="D339" s="411" t="s">
        <v>169</v>
      </c>
      <c r="E339" s="412">
        <f>'Пр.7 Р.П. ЦС. ВР'!E85</f>
        <v>0</v>
      </c>
    </row>
    <row r="340" spans="1:5" ht="12.75" hidden="1">
      <c r="A340" s="413" t="s">
        <v>304</v>
      </c>
      <c r="B340" s="435" t="s">
        <v>209</v>
      </c>
      <c r="C340" s="410" t="s">
        <v>318</v>
      </c>
      <c r="D340" s="411"/>
      <c r="E340" s="412">
        <f>E341</f>
        <v>0</v>
      </c>
    </row>
    <row r="341" spans="1:5" ht="12.75" hidden="1">
      <c r="A341" s="436" t="s">
        <v>168</v>
      </c>
      <c r="B341" s="435" t="s">
        <v>209</v>
      </c>
      <c r="C341" s="410" t="s">
        <v>318</v>
      </c>
      <c r="D341" s="411" t="s">
        <v>169</v>
      </c>
      <c r="E341" s="412">
        <f>'Пр.7 Р.П. ЦС. ВР'!E86</f>
        <v>0</v>
      </c>
    </row>
    <row r="342" spans="1:5" ht="12.75" hidden="1">
      <c r="A342" s="413" t="s">
        <v>263</v>
      </c>
      <c r="B342" s="410" t="s">
        <v>266</v>
      </c>
      <c r="C342" s="410"/>
      <c r="D342" s="411"/>
      <c r="E342" s="412">
        <f>E343</f>
        <v>0</v>
      </c>
    </row>
    <row r="343" spans="1:5" ht="12.75" hidden="1">
      <c r="A343" s="418" t="s">
        <v>86</v>
      </c>
      <c r="B343" s="410" t="s">
        <v>266</v>
      </c>
      <c r="C343" s="410" t="s">
        <v>106</v>
      </c>
      <c r="D343" s="411"/>
      <c r="E343" s="412">
        <f>E344</f>
        <v>0</v>
      </c>
    </row>
    <row r="344" spans="1:5" ht="12.75" hidden="1">
      <c r="A344" s="418" t="s">
        <v>70</v>
      </c>
      <c r="B344" s="410" t="s">
        <v>266</v>
      </c>
      <c r="C344" s="410" t="s">
        <v>106</v>
      </c>
      <c r="D344" s="411" t="s">
        <v>69</v>
      </c>
      <c r="E344" s="412">
        <f>'Пр.7 Р.П. ЦС. ВР'!E340</f>
        <v>0</v>
      </c>
    </row>
    <row r="345" spans="1:5" ht="25.5" hidden="1">
      <c r="A345" s="418" t="s">
        <v>296</v>
      </c>
      <c r="B345" s="410" t="s">
        <v>287</v>
      </c>
      <c r="C345" s="410"/>
      <c r="D345" s="411"/>
      <c r="E345" s="412">
        <f>E346</f>
        <v>0</v>
      </c>
    </row>
    <row r="346" spans="1:5" ht="12.75" hidden="1">
      <c r="A346" s="418" t="s">
        <v>86</v>
      </c>
      <c r="B346" s="410" t="s">
        <v>287</v>
      </c>
      <c r="C346" s="410" t="s">
        <v>106</v>
      </c>
      <c r="D346" s="411"/>
      <c r="E346" s="412">
        <f>E347+E348</f>
        <v>0</v>
      </c>
    </row>
    <row r="347" spans="1:5" ht="12.75" hidden="1">
      <c r="A347" s="418" t="s">
        <v>142</v>
      </c>
      <c r="B347" s="410" t="s">
        <v>287</v>
      </c>
      <c r="C347" s="410" t="s">
        <v>106</v>
      </c>
      <c r="D347" s="411" t="s">
        <v>143</v>
      </c>
      <c r="E347" s="412">
        <f>'Пр.7 Р.П. ЦС. ВР'!E240</f>
        <v>0</v>
      </c>
    </row>
    <row r="348" spans="1:5" ht="12.75" hidden="1">
      <c r="A348" s="418" t="s">
        <v>70</v>
      </c>
      <c r="B348" s="410" t="s">
        <v>287</v>
      </c>
      <c r="C348" s="410" t="s">
        <v>106</v>
      </c>
      <c r="D348" s="411" t="s">
        <v>69</v>
      </c>
      <c r="E348" s="412">
        <f>'Пр.7 Р.П. ЦС. ВР'!E342</f>
        <v>0</v>
      </c>
    </row>
    <row r="349" spans="1:5" ht="25.5" hidden="1">
      <c r="A349" s="440" t="s">
        <v>107</v>
      </c>
      <c r="B349" s="410" t="s">
        <v>283</v>
      </c>
      <c r="C349" s="410"/>
      <c r="D349" s="411"/>
      <c r="E349" s="412">
        <f>E350+E352</f>
        <v>0</v>
      </c>
    </row>
    <row r="350" spans="1:5" ht="15.75" customHeight="1" hidden="1">
      <c r="A350" s="430" t="s">
        <v>308</v>
      </c>
      <c r="B350" s="410" t="s">
        <v>283</v>
      </c>
      <c r="C350" s="410" t="s">
        <v>312</v>
      </c>
      <c r="D350" s="411"/>
      <c r="E350" s="412">
        <f>E351</f>
        <v>0</v>
      </c>
    </row>
    <row r="351" spans="1:5" ht="12.75" hidden="1">
      <c r="A351" s="427" t="s">
        <v>68</v>
      </c>
      <c r="B351" s="410" t="s">
        <v>283</v>
      </c>
      <c r="C351" s="410" t="s">
        <v>312</v>
      </c>
      <c r="D351" s="411" t="s">
        <v>67</v>
      </c>
      <c r="E351" s="412">
        <f>'Пр.7 Р.П. ЦС. ВР'!E279</f>
        <v>0</v>
      </c>
    </row>
    <row r="352" spans="1:5" ht="25.5" hidden="1">
      <c r="A352" s="440" t="s">
        <v>107</v>
      </c>
      <c r="B352" s="410" t="s">
        <v>283</v>
      </c>
      <c r="C352" s="410" t="s">
        <v>315</v>
      </c>
      <c r="D352" s="411"/>
      <c r="E352" s="412">
        <f>E353</f>
        <v>0</v>
      </c>
    </row>
    <row r="353" spans="1:5" ht="12.75" hidden="1">
      <c r="A353" s="427" t="s">
        <v>68</v>
      </c>
      <c r="B353" s="410" t="s">
        <v>283</v>
      </c>
      <c r="C353" s="410" t="s">
        <v>315</v>
      </c>
      <c r="D353" s="411" t="s">
        <v>67</v>
      </c>
      <c r="E353" s="412">
        <f>'Пр.7 Р.П. ЦС. ВР'!E280</f>
        <v>0</v>
      </c>
    </row>
    <row r="354" spans="1:5" ht="12.75" hidden="1">
      <c r="A354" s="427" t="s">
        <v>282</v>
      </c>
      <c r="B354" s="410" t="s">
        <v>281</v>
      </c>
      <c r="C354" s="410"/>
      <c r="D354" s="411"/>
      <c r="E354" s="412">
        <f>E355</f>
        <v>0</v>
      </c>
    </row>
    <row r="355" spans="1:5" ht="12.75" hidden="1">
      <c r="A355" s="418" t="s">
        <v>86</v>
      </c>
      <c r="B355" s="410" t="s">
        <v>281</v>
      </c>
      <c r="C355" s="410" t="s">
        <v>106</v>
      </c>
      <c r="D355" s="411"/>
      <c r="E355" s="412">
        <f>E356</f>
        <v>0</v>
      </c>
    </row>
    <row r="356" spans="1:5" ht="12.75" hidden="1">
      <c r="A356" s="427" t="s">
        <v>68</v>
      </c>
      <c r="B356" s="410" t="s">
        <v>281</v>
      </c>
      <c r="C356" s="410" t="s">
        <v>106</v>
      </c>
      <c r="D356" s="411" t="s">
        <v>67</v>
      </c>
      <c r="E356" s="412">
        <f>'Пр.7 Р.П. ЦС. ВР'!E282</f>
        <v>0</v>
      </c>
    </row>
    <row r="357" spans="1:5" ht="12.75" hidden="1">
      <c r="A357" s="439" t="s">
        <v>289</v>
      </c>
      <c r="B357" s="438" t="s">
        <v>290</v>
      </c>
      <c r="C357" s="441"/>
      <c r="D357" s="411"/>
      <c r="E357" s="412">
        <f>E358</f>
        <v>0</v>
      </c>
    </row>
    <row r="358" spans="1:5" ht="12.75" hidden="1">
      <c r="A358" s="439" t="s">
        <v>289</v>
      </c>
      <c r="B358" s="438" t="s">
        <v>290</v>
      </c>
      <c r="C358" s="441" t="s">
        <v>106</v>
      </c>
      <c r="D358" s="411"/>
      <c r="E358" s="412">
        <f>E359</f>
        <v>0</v>
      </c>
    </row>
    <row r="359" spans="1:5" ht="12.75" hidden="1">
      <c r="A359" s="418" t="s">
        <v>110</v>
      </c>
      <c r="B359" s="438" t="s">
        <v>290</v>
      </c>
      <c r="C359" s="441" t="s">
        <v>106</v>
      </c>
      <c r="D359" s="411" t="s">
        <v>109</v>
      </c>
      <c r="E359" s="412">
        <f>'Пр.7 Р.П. ЦС. ВР'!E195</f>
        <v>0</v>
      </c>
    </row>
    <row r="360" spans="1:5" ht="12.75" hidden="1">
      <c r="A360" s="418" t="s">
        <v>261</v>
      </c>
      <c r="B360" s="435" t="s">
        <v>260</v>
      </c>
      <c r="C360" s="410"/>
      <c r="D360" s="411"/>
      <c r="E360" s="412">
        <f>E361</f>
        <v>0</v>
      </c>
    </row>
    <row r="361" spans="1:5" ht="12.75" hidden="1">
      <c r="A361" s="418" t="s">
        <v>86</v>
      </c>
      <c r="B361" s="435" t="s">
        <v>260</v>
      </c>
      <c r="C361" s="411" t="s">
        <v>106</v>
      </c>
      <c r="D361" s="411"/>
      <c r="E361" s="412">
        <f>E362</f>
        <v>0</v>
      </c>
    </row>
    <row r="362" spans="1:5" ht="12.75" hidden="1">
      <c r="A362" s="437" t="s">
        <v>91</v>
      </c>
      <c r="B362" s="435" t="s">
        <v>260</v>
      </c>
      <c r="C362" s="411" t="s">
        <v>106</v>
      </c>
      <c r="D362" s="411" t="s">
        <v>90</v>
      </c>
      <c r="E362" s="412">
        <f>'Пр.7 Р.П. ЦС. ВР'!E68</f>
        <v>0</v>
      </c>
    </row>
    <row r="363" spans="1:5" ht="12.75" hidden="1">
      <c r="A363" s="413" t="s">
        <v>256</v>
      </c>
      <c r="B363" s="410" t="s">
        <v>255</v>
      </c>
      <c r="C363" s="410"/>
      <c r="D363" s="411"/>
      <c r="E363" s="412">
        <f>E364</f>
        <v>0</v>
      </c>
    </row>
    <row r="364" spans="1:5" ht="14.25" customHeight="1" hidden="1">
      <c r="A364" s="419" t="s">
        <v>314</v>
      </c>
      <c r="B364" s="410" t="s">
        <v>255</v>
      </c>
      <c r="C364" s="410" t="s">
        <v>315</v>
      </c>
      <c r="D364" s="411"/>
      <c r="E364" s="412">
        <f>E365</f>
        <v>0</v>
      </c>
    </row>
    <row r="365" spans="1:5" ht="12.75" hidden="1">
      <c r="A365" s="427" t="s">
        <v>68</v>
      </c>
      <c r="B365" s="410" t="s">
        <v>255</v>
      </c>
      <c r="C365" s="410" t="s">
        <v>315</v>
      </c>
      <c r="D365" s="411" t="s">
        <v>67</v>
      </c>
      <c r="E365" s="412">
        <f>'Пр.7 Р.П. ЦС. ВР'!E284</f>
        <v>0</v>
      </c>
    </row>
    <row r="366" spans="1:5" ht="12.75" hidden="1">
      <c r="A366" s="418" t="s">
        <v>258</v>
      </c>
      <c r="B366" s="425" t="s">
        <v>257</v>
      </c>
      <c r="C366" s="410"/>
      <c r="D366" s="411"/>
      <c r="E366" s="412">
        <f>E367</f>
        <v>0</v>
      </c>
    </row>
    <row r="367" spans="1:5" ht="15" customHeight="1" hidden="1">
      <c r="A367" s="413" t="s">
        <v>305</v>
      </c>
      <c r="B367" s="425" t="s">
        <v>257</v>
      </c>
      <c r="C367" s="410" t="s">
        <v>318</v>
      </c>
      <c r="D367" s="411"/>
      <c r="E367" s="412">
        <f>E368</f>
        <v>0</v>
      </c>
    </row>
    <row r="368" spans="1:5" ht="12.75" hidden="1">
      <c r="A368" s="423" t="s">
        <v>140</v>
      </c>
      <c r="B368" s="425" t="s">
        <v>257</v>
      </c>
      <c r="C368" s="420">
        <v>240</v>
      </c>
      <c r="D368" s="411" t="s">
        <v>141</v>
      </c>
      <c r="E368" s="412">
        <f>'Пр.7 Р.П. ЦС. ВР'!E136</f>
        <v>0</v>
      </c>
    </row>
    <row r="369" spans="1:5" ht="12.75" hidden="1">
      <c r="A369" s="418" t="s">
        <v>620</v>
      </c>
      <c r="B369" s="410" t="s">
        <v>617</v>
      </c>
      <c r="C369" s="420"/>
      <c r="D369" s="411"/>
      <c r="E369" s="412">
        <f>E370</f>
        <v>0</v>
      </c>
    </row>
    <row r="370" spans="1:5" ht="15.75" customHeight="1" hidden="1">
      <c r="A370" s="413" t="s">
        <v>305</v>
      </c>
      <c r="B370" s="410" t="s">
        <v>617</v>
      </c>
      <c r="C370" s="420">
        <v>240</v>
      </c>
      <c r="D370" s="411"/>
      <c r="E370" s="412">
        <f>E371</f>
        <v>0</v>
      </c>
    </row>
    <row r="371" spans="1:5" ht="12.75" hidden="1">
      <c r="A371" s="418" t="s">
        <v>110</v>
      </c>
      <c r="B371" s="410" t="s">
        <v>617</v>
      </c>
      <c r="C371" s="420">
        <v>240</v>
      </c>
      <c r="D371" s="411" t="s">
        <v>109</v>
      </c>
      <c r="E371" s="412">
        <f>'Пр.7 Р.П. ЦС. ВР'!E197</f>
        <v>0</v>
      </c>
    </row>
    <row r="372" spans="1:5" ht="12.75">
      <c r="A372" s="563" t="s">
        <v>66</v>
      </c>
      <c r="B372" s="564"/>
      <c r="C372" s="564"/>
      <c r="D372" s="565"/>
      <c r="E372" s="161">
        <f>E12+E60+E81+E110+E153+E181+E205+E210+E230+E252+E216+E222</f>
        <v>226957.03136</v>
      </c>
    </row>
    <row r="373" ht="12.75">
      <c r="E373" s="162"/>
    </row>
    <row r="374" ht="12.75">
      <c r="E374" s="162"/>
    </row>
    <row r="377" ht="12.75">
      <c r="E377" s="162"/>
    </row>
    <row r="383" spans="1:5" s="154" customFormat="1" ht="12.75">
      <c r="A383" s="113"/>
      <c r="B383" s="151"/>
      <c r="C383" s="152"/>
      <c r="D383" s="153"/>
      <c r="E383" s="164"/>
    </row>
  </sheetData>
  <sheetProtection/>
  <mergeCells count="4">
    <mergeCell ref="A8:E8"/>
    <mergeCell ref="A372:D372"/>
    <mergeCell ref="B3:E3"/>
    <mergeCell ref="D4:E4"/>
  </mergeCells>
  <printOptions/>
  <pageMargins left="0.5118110236220472" right="0" top="0" bottom="0" header="0" footer="0"/>
  <pageSetup fitToHeight="50" fitToWidth="1"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sheetPr>
    <tabColor rgb="FFFF0000"/>
  </sheetPr>
  <dimension ref="A1:S366"/>
  <sheetViews>
    <sheetView view="pageBreakPreview" zoomScale="84" zoomScaleNormal="85" zoomScaleSheetLayoutView="84" zoomScalePageLayoutView="75" workbookViewId="0" topLeftCell="A1">
      <selection activeCell="E5" sqref="E5"/>
    </sheetView>
  </sheetViews>
  <sheetFormatPr defaultColWidth="9.140625" defaultRowHeight="15"/>
  <cols>
    <col min="1" max="1" width="67.140625" style="58" customWidth="1"/>
    <col min="2" max="2" width="7.421875" style="19" customWidth="1"/>
    <col min="3" max="3" width="13.421875" style="19" customWidth="1"/>
    <col min="4" max="4" width="5.57421875" style="19" customWidth="1"/>
    <col min="5" max="5" width="18.57421875" style="485" customWidth="1"/>
    <col min="6" max="6" width="4.421875" style="18" hidden="1" customWidth="1"/>
    <col min="7" max="7" width="13.57421875" style="131" hidden="1" customWidth="1"/>
    <col min="8" max="8" width="19.57421875" style="18" hidden="1" customWidth="1"/>
    <col min="9" max="14" width="8.8515625" style="18" hidden="1" customWidth="1"/>
    <col min="15" max="15" width="4.8515625" style="18" hidden="1" customWidth="1"/>
    <col min="16" max="16" width="0.85546875" style="18" hidden="1" customWidth="1"/>
    <col min="17" max="17" width="17.8515625" style="18" hidden="1" customWidth="1"/>
    <col min="18" max="18" width="9.421875" style="18" hidden="1" customWidth="1"/>
    <col min="19" max="19" width="13.57421875" style="18" bestFit="1" customWidth="1"/>
    <col min="20" max="16384" width="8.8515625" style="18" customWidth="1"/>
  </cols>
  <sheetData>
    <row r="1" ht="12.75">
      <c r="E1" s="482" t="s">
        <v>102</v>
      </c>
    </row>
    <row r="2" ht="12.75">
      <c r="E2" s="482" t="s">
        <v>101</v>
      </c>
    </row>
    <row r="3" ht="12.75">
      <c r="E3" s="483" t="s">
        <v>165</v>
      </c>
    </row>
    <row r="4" ht="12.75">
      <c r="E4" s="483" t="s">
        <v>403</v>
      </c>
    </row>
    <row r="5" ht="12.75">
      <c r="E5" s="482" t="s">
        <v>231</v>
      </c>
    </row>
    <row r="6" ht="12.75">
      <c r="E6" s="484"/>
    </row>
    <row r="7" spans="1:7" s="111" customFormat="1" ht="47.25" customHeight="1">
      <c r="A7" s="531" t="s">
        <v>750</v>
      </c>
      <c r="B7" s="531"/>
      <c r="C7" s="531"/>
      <c r="D7" s="531"/>
      <c r="E7" s="531"/>
      <c r="G7" s="132"/>
    </row>
    <row r="8" ht="9" customHeight="1"/>
    <row r="9" spans="1:7" s="22" customFormat="1" ht="25.5">
      <c r="A9" s="20" t="s">
        <v>100</v>
      </c>
      <c r="B9" s="20" t="s">
        <v>97</v>
      </c>
      <c r="C9" s="21" t="s">
        <v>99</v>
      </c>
      <c r="D9" s="21" t="s">
        <v>98</v>
      </c>
      <c r="E9" s="464" t="s">
        <v>96</v>
      </c>
      <c r="G9" s="133"/>
    </row>
    <row r="10" spans="1:7" s="19" customFormat="1" ht="12.75">
      <c r="A10" s="23"/>
      <c r="B10" s="20"/>
      <c r="C10" s="21"/>
      <c r="D10" s="21"/>
      <c r="E10" s="464"/>
      <c r="G10" s="134"/>
    </row>
    <row r="11" spans="1:7" s="101" customFormat="1" ht="15">
      <c r="A11" s="88" t="s">
        <v>125</v>
      </c>
      <c r="B11" s="90" t="s">
        <v>124</v>
      </c>
      <c r="C11" s="89"/>
      <c r="D11" s="89"/>
      <c r="E11" s="486">
        <f>E12+E18+E33+E44+E50+E38</f>
        <v>24456.768000000004</v>
      </c>
      <c r="G11" s="135"/>
    </row>
    <row r="12" spans="1:7" s="101" customFormat="1" ht="42.75">
      <c r="A12" s="94" t="s">
        <v>93</v>
      </c>
      <c r="B12" s="93" t="s">
        <v>92</v>
      </c>
      <c r="C12" s="109"/>
      <c r="D12" s="109"/>
      <c r="E12" s="487">
        <f>E13</f>
        <v>50</v>
      </c>
      <c r="G12" s="135"/>
    </row>
    <row r="13" spans="1:7" s="29" customFormat="1" ht="19.5" customHeight="1">
      <c r="A13" s="23" t="s">
        <v>192</v>
      </c>
      <c r="B13" s="41" t="s">
        <v>92</v>
      </c>
      <c r="C13" s="40" t="s">
        <v>630</v>
      </c>
      <c r="D13" s="40"/>
      <c r="E13" s="488">
        <f>E14</f>
        <v>50</v>
      </c>
      <c r="G13" s="136"/>
    </row>
    <row r="14" spans="1:7" s="29" customFormat="1" ht="25.5">
      <c r="A14" s="25" t="s">
        <v>94</v>
      </c>
      <c r="B14" s="41" t="s">
        <v>92</v>
      </c>
      <c r="C14" s="21" t="s">
        <v>631</v>
      </c>
      <c r="D14" s="21"/>
      <c r="E14" s="464">
        <f>E16</f>
        <v>50</v>
      </c>
      <c r="G14" s="136"/>
    </row>
    <row r="15" spans="1:7" s="29" customFormat="1" ht="25.5">
      <c r="A15" s="25" t="s">
        <v>120</v>
      </c>
      <c r="B15" s="37" t="s">
        <v>92</v>
      </c>
      <c r="C15" s="36" t="s">
        <v>636</v>
      </c>
      <c r="D15" s="21"/>
      <c r="E15" s="464">
        <f>E16</f>
        <v>50</v>
      </c>
      <c r="G15" s="136"/>
    </row>
    <row r="16" spans="1:5" ht="38.25">
      <c r="A16" s="39" t="s">
        <v>78</v>
      </c>
      <c r="B16" s="37" t="s">
        <v>92</v>
      </c>
      <c r="C16" s="36" t="s">
        <v>632</v>
      </c>
      <c r="D16" s="36"/>
      <c r="E16" s="489">
        <f>E17</f>
        <v>50</v>
      </c>
    </row>
    <row r="17" spans="1:5" ht="28.5" customHeight="1">
      <c r="A17" s="31" t="s">
        <v>305</v>
      </c>
      <c r="B17" s="37" t="s">
        <v>92</v>
      </c>
      <c r="C17" s="36" t="s">
        <v>632</v>
      </c>
      <c r="D17" s="36">
        <v>240</v>
      </c>
      <c r="E17" s="489">
        <v>50</v>
      </c>
    </row>
    <row r="18" spans="1:19" s="110" customFormat="1" ht="57">
      <c r="A18" s="88" t="s">
        <v>85</v>
      </c>
      <c r="B18" s="90" t="s">
        <v>84</v>
      </c>
      <c r="C18" s="89"/>
      <c r="D18" s="89"/>
      <c r="E18" s="486">
        <f>E19</f>
        <v>12487.178</v>
      </c>
      <c r="G18" s="137"/>
      <c r="S18" s="137"/>
    </row>
    <row r="19" spans="1:19" ht="25.5">
      <c r="A19" s="23" t="s">
        <v>192</v>
      </c>
      <c r="B19" s="20" t="s">
        <v>84</v>
      </c>
      <c r="C19" s="40" t="s">
        <v>630</v>
      </c>
      <c r="D19" s="40"/>
      <c r="E19" s="488">
        <f>E20+E24</f>
        <v>12487.178</v>
      </c>
      <c r="S19" s="398"/>
    </row>
    <row r="20" spans="1:19" ht="32.25" customHeight="1">
      <c r="A20" s="25" t="s">
        <v>95</v>
      </c>
      <c r="B20" s="20" t="s">
        <v>84</v>
      </c>
      <c r="C20" s="21" t="s">
        <v>634</v>
      </c>
      <c r="D20" s="21"/>
      <c r="E20" s="464">
        <f>E22</f>
        <v>1586</v>
      </c>
      <c r="S20" s="136"/>
    </row>
    <row r="21" spans="1:19" ht="25.5">
      <c r="A21" s="25" t="s">
        <v>120</v>
      </c>
      <c r="B21" s="20" t="s">
        <v>84</v>
      </c>
      <c r="C21" s="21" t="s">
        <v>633</v>
      </c>
      <c r="D21" s="21"/>
      <c r="E21" s="464">
        <f>E22</f>
        <v>1586</v>
      </c>
      <c r="S21" s="136"/>
    </row>
    <row r="22" spans="1:19" ht="39" customHeight="1">
      <c r="A22" s="33" t="s">
        <v>76</v>
      </c>
      <c r="B22" s="28" t="s">
        <v>84</v>
      </c>
      <c r="C22" s="36" t="s">
        <v>635</v>
      </c>
      <c r="D22" s="36"/>
      <c r="E22" s="489">
        <f>E23</f>
        <v>1586</v>
      </c>
      <c r="S22" s="130"/>
    </row>
    <row r="23" spans="1:5" ht="25.5">
      <c r="A23" s="39" t="s">
        <v>306</v>
      </c>
      <c r="B23" s="28" t="s">
        <v>84</v>
      </c>
      <c r="C23" s="36" t="s">
        <v>635</v>
      </c>
      <c r="D23" s="36">
        <v>120</v>
      </c>
      <c r="E23" s="489">
        <f>1182+354+50</f>
        <v>1586</v>
      </c>
    </row>
    <row r="24" spans="1:19" ht="25.5">
      <c r="A24" s="25" t="s">
        <v>94</v>
      </c>
      <c r="B24" s="20" t="s">
        <v>84</v>
      </c>
      <c r="C24" s="21" t="s">
        <v>631</v>
      </c>
      <c r="D24" s="21"/>
      <c r="E24" s="464">
        <f>E26+E28</f>
        <v>10901.178</v>
      </c>
      <c r="S24" s="130"/>
    </row>
    <row r="25" spans="1:19" ht="25.5">
      <c r="A25" s="25" t="s">
        <v>120</v>
      </c>
      <c r="B25" s="20" t="s">
        <v>84</v>
      </c>
      <c r="C25" s="21" t="s">
        <v>636</v>
      </c>
      <c r="D25" s="21"/>
      <c r="E25" s="464">
        <f>E26</f>
        <v>7546.226</v>
      </c>
      <c r="S25" s="130"/>
    </row>
    <row r="26" spans="1:5" ht="38.25">
      <c r="A26" s="33" t="s">
        <v>77</v>
      </c>
      <c r="B26" s="28" t="s">
        <v>84</v>
      </c>
      <c r="C26" s="36" t="s">
        <v>637</v>
      </c>
      <c r="D26" s="36"/>
      <c r="E26" s="489">
        <f>E27</f>
        <v>7546.226</v>
      </c>
    </row>
    <row r="27" spans="1:15" ht="25.5">
      <c r="A27" s="39" t="s">
        <v>306</v>
      </c>
      <c r="B27" s="28" t="s">
        <v>84</v>
      </c>
      <c r="C27" s="36" t="s">
        <v>637</v>
      </c>
      <c r="D27" s="36">
        <v>120</v>
      </c>
      <c r="E27" s="489">
        <f>7221.226+325</f>
        <v>7546.226</v>
      </c>
      <c r="O27" s="112"/>
    </row>
    <row r="28" spans="1:15" ht="26.25" customHeight="1">
      <c r="A28" s="39" t="s">
        <v>78</v>
      </c>
      <c r="B28" s="28" t="s">
        <v>84</v>
      </c>
      <c r="C28" s="36" t="s">
        <v>632</v>
      </c>
      <c r="D28" s="36"/>
      <c r="E28" s="489">
        <f>E29+E31+E32+E30</f>
        <v>3354.952</v>
      </c>
      <c r="O28" s="157"/>
    </row>
    <row r="29" spans="1:5" ht="12.75" hidden="1">
      <c r="A29" s="39" t="s">
        <v>306</v>
      </c>
      <c r="B29" s="28" t="s">
        <v>84</v>
      </c>
      <c r="C29" s="36" t="s">
        <v>88</v>
      </c>
      <c r="D29" s="36">
        <v>120</v>
      </c>
      <c r="E29" s="489"/>
    </row>
    <row r="30" spans="1:6" ht="25.5" hidden="1">
      <c r="A30" s="34" t="s">
        <v>87</v>
      </c>
      <c r="B30" s="28" t="s">
        <v>84</v>
      </c>
      <c r="C30" s="36" t="s">
        <v>88</v>
      </c>
      <c r="D30" s="36">
        <v>242</v>
      </c>
      <c r="E30" s="489">
        <v>0</v>
      </c>
      <c r="F30" s="112"/>
    </row>
    <row r="31" spans="1:15" ht="30" customHeight="1">
      <c r="A31" s="31" t="s">
        <v>305</v>
      </c>
      <c r="B31" s="28" t="s">
        <v>84</v>
      </c>
      <c r="C31" s="36" t="s">
        <v>632</v>
      </c>
      <c r="D31" s="36">
        <v>240</v>
      </c>
      <c r="E31" s="489">
        <f>0.393*8664-50-20</f>
        <v>3334.952</v>
      </c>
      <c r="O31" s="158"/>
    </row>
    <row r="32" spans="1:5" ht="15.75" customHeight="1">
      <c r="A32" s="169" t="s">
        <v>309</v>
      </c>
      <c r="B32" s="28" t="s">
        <v>84</v>
      </c>
      <c r="C32" s="36" t="s">
        <v>632</v>
      </c>
      <c r="D32" s="36">
        <v>850</v>
      </c>
      <c r="E32" s="489">
        <v>20</v>
      </c>
    </row>
    <row r="33" spans="1:15" s="105" customFormat="1" ht="18.75" customHeight="1" hidden="1">
      <c r="A33" s="94" t="s">
        <v>175</v>
      </c>
      <c r="B33" s="91" t="s">
        <v>170</v>
      </c>
      <c r="C33" s="106"/>
      <c r="D33" s="106"/>
      <c r="E33" s="486">
        <f>E34</f>
        <v>0</v>
      </c>
      <c r="G33" s="139"/>
      <c r="O33" s="165"/>
    </row>
    <row r="34" spans="1:15" s="63" customFormat="1" ht="12.75" hidden="1">
      <c r="A34" s="23" t="s">
        <v>153</v>
      </c>
      <c r="B34" s="65" t="s">
        <v>170</v>
      </c>
      <c r="C34" s="40" t="s">
        <v>63</v>
      </c>
      <c r="D34" s="40"/>
      <c r="E34" s="488">
        <f>E35</f>
        <v>0</v>
      </c>
      <c r="G34" s="140"/>
      <c r="O34" s="29"/>
    </row>
    <row r="35" spans="1:15" s="63" customFormat="1" ht="12.75" hidden="1">
      <c r="A35" s="23" t="s">
        <v>192</v>
      </c>
      <c r="B35" s="65" t="s">
        <v>170</v>
      </c>
      <c r="C35" s="21" t="s">
        <v>176</v>
      </c>
      <c r="D35" s="21"/>
      <c r="E35" s="464">
        <f>E36</f>
        <v>0</v>
      </c>
      <c r="G35" s="140"/>
      <c r="O35" s="29"/>
    </row>
    <row r="36" spans="1:7" s="29" customFormat="1" ht="25.5" hidden="1">
      <c r="A36" s="39" t="s">
        <v>78</v>
      </c>
      <c r="B36" s="66" t="s">
        <v>170</v>
      </c>
      <c r="C36" s="36" t="s">
        <v>191</v>
      </c>
      <c r="D36" s="36"/>
      <c r="E36" s="489">
        <f>E37</f>
        <v>0</v>
      </c>
      <c r="G36" s="136"/>
    </row>
    <row r="37" spans="1:7" s="29" customFormat="1" ht="25.5" hidden="1">
      <c r="A37" s="39" t="s">
        <v>86</v>
      </c>
      <c r="B37" s="66" t="s">
        <v>170</v>
      </c>
      <c r="C37" s="36" t="s">
        <v>191</v>
      </c>
      <c r="D37" s="36">
        <v>244</v>
      </c>
      <c r="E37" s="489"/>
      <c r="G37" s="136"/>
    </row>
    <row r="38" spans="1:15" s="105" customFormat="1" ht="30.75" customHeight="1">
      <c r="A38" s="175" t="s">
        <v>328</v>
      </c>
      <c r="B38" s="90" t="s">
        <v>327</v>
      </c>
      <c r="C38" s="95"/>
      <c r="D38" s="98"/>
      <c r="E38" s="490">
        <f>E39</f>
        <v>50.5</v>
      </c>
      <c r="G38" s="139"/>
      <c r="O38" s="165"/>
    </row>
    <row r="39" spans="1:15" s="26" customFormat="1" ht="25.5">
      <c r="A39" s="23" t="s">
        <v>153</v>
      </c>
      <c r="B39" s="20" t="s">
        <v>327</v>
      </c>
      <c r="C39" s="60" t="s">
        <v>630</v>
      </c>
      <c r="D39" s="60"/>
      <c r="E39" s="464">
        <f>E40</f>
        <v>50.5</v>
      </c>
      <c r="G39" s="138"/>
      <c r="O39" s="62"/>
    </row>
    <row r="40" spans="1:15" s="26" customFormat="1" ht="25.5">
      <c r="A40" s="25" t="s">
        <v>120</v>
      </c>
      <c r="B40" s="20" t="s">
        <v>327</v>
      </c>
      <c r="C40" s="61" t="s">
        <v>631</v>
      </c>
      <c r="D40" s="61"/>
      <c r="E40" s="464">
        <f>E42</f>
        <v>50.5</v>
      </c>
      <c r="G40" s="138"/>
      <c r="O40" s="62"/>
    </row>
    <row r="41" spans="1:15" s="26" customFormat="1" ht="25.5">
      <c r="A41" s="25" t="s">
        <v>120</v>
      </c>
      <c r="B41" s="20" t="s">
        <v>327</v>
      </c>
      <c r="C41" s="61" t="s">
        <v>641</v>
      </c>
      <c r="D41" s="61"/>
      <c r="E41" s="464">
        <f>E42</f>
        <v>50.5</v>
      </c>
      <c r="G41" s="138"/>
      <c r="O41" s="62"/>
    </row>
    <row r="42" spans="1:7" s="29" customFormat="1" ht="25.5">
      <c r="A42" s="33" t="s">
        <v>329</v>
      </c>
      <c r="B42" s="28" t="s">
        <v>327</v>
      </c>
      <c r="C42" s="36" t="s">
        <v>641</v>
      </c>
      <c r="D42" s="36"/>
      <c r="E42" s="489">
        <f>E43</f>
        <v>50.5</v>
      </c>
      <c r="G42" s="136"/>
    </row>
    <row r="43" spans="1:7" s="29" customFormat="1" ht="15" customHeight="1">
      <c r="A43" s="169" t="s">
        <v>330</v>
      </c>
      <c r="B43" s="28" t="s">
        <v>327</v>
      </c>
      <c r="C43" s="36" t="s">
        <v>641</v>
      </c>
      <c r="D43" s="36">
        <v>540</v>
      </c>
      <c r="E43" s="489">
        <v>50.5</v>
      </c>
      <c r="G43" s="136"/>
    </row>
    <row r="44" spans="1:15" s="105" customFormat="1" ht="15">
      <c r="A44" s="107" t="s">
        <v>160</v>
      </c>
      <c r="B44" s="90" t="s">
        <v>119</v>
      </c>
      <c r="C44" s="95"/>
      <c r="D44" s="98"/>
      <c r="E44" s="490">
        <f>E45</f>
        <v>400</v>
      </c>
      <c r="G44" s="139"/>
      <c r="O44" s="165"/>
    </row>
    <row r="45" spans="1:15" s="26" customFormat="1" ht="25.5">
      <c r="A45" s="23" t="s">
        <v>153</v>
      </c>
      <c r="B45" s="20" t="s">
        <v>119</v>
      </c>
      <c r="C45" s="60" t="s">
        <v>640</v>
      </c>
      <c r="D45" s="60"/>
      <c r="E45" s="464">
        <f>E46</f>
        <v>400</v>
      </c>
      <c r="G45" s="138"/>
      <c r="O45" s="62"/>
    </row>
    <row r="46" spans="1:15" s="26" customFormat="1" ht="25.5">
      <c r="A46" s="25" t="s">
        <v>120</v>
      </c>
      <c r="B46" s="20" t="s">
        <v>119</v>
      </c>
      <c r="C46" s="61" t="s">
        <v>639</v>
      </c>
      <c r="D46" s="61"/>
      <c r="E46" s="464">
        <f>E48</f>
        <v>400</v>
      </c>
      <c r="G46" s="138"/>
      <c r="O46" s="62"/>
    </row>
    <row r="47" spans="1:15" s="26" customFormat="1" ht="25.5">
      <c r="A47" s="25" t="s">
        <v>120</v>
      </c>
      <c r="B47" s="20" t="s">
        <v>119</v>
      </c>
      <c r="C47" s="21" t="s">
        <v>638</v>
      </c>
      <c r="D47" s="61"/>
      <c r="E47" s="464">
        <f>E48</f>
        <v>400</v>
      </c>
      <c r="G47" s="138"/>
      <c r="O47" s="62"/>
    </row>
    <row r="48" spans="1:7" s="29" customFormat="1" ht="38.25">
      <c r="A48" s="33" t="s">
        <v>193</v>
      </c>
      <c r="B48" s="28" t="s">
        <v>119</v>
      </c>
      <c r="C48" s="36" t="s">
        <v>642</v>
      </c>
      <c r="D48" s="36"/>
      <c r="E48" s="489">
        <f>E49</f>
        <v>400</v>
      </c>
      <c r="G48" s="136"/>
    </row>
    <row r="49" spans="1:7" s="29" customFormat="1" ht="25.5">
      <c r="A49" s="33" t="s">
        <v>155</v>
      </c>
      <c r="B49" s="28" t="s">
        <v>119</v>
      </c>
      <c r="C49" s="36" t="s">
        <v>642</v>
      </c>
      <c r="D49" s="36">
        <v>870</v>
      </c>
      <c r="E49" s="489">
        <v>400</v>
      </c>
      <c r="G49" s="136"/>
    </row>
    <row r="50" spans="1:7" s="110" customFormat="1" ht="15">
      <c r="A50" s="88" t="s">
        <v>91</v>
      </c>
      <c r="B50" s="90" t="s">
        <v>90</v>
      </c>
      <c r="C50" s="89"/>
      <c r="D50" s="89"/>
      <c r="E50" s="486">
        <f>E51+E69</f>
        <v>11469.090000000002</v>
      </c>
      <c r="G50" s="137"/>
    </row>
    <row r="51" spans="1:15" s="59" customFormat="1" ht="25.5">
      <c r="A51" s="23" t="s">
        <v>153</v>
      </c>
      <c r="B51" s="65" t="s">
        <v>90</v>
      </c>
      <c r="C51" s="40" t="s">
        <v>640</v>
      </c>
      <c r="D51" s="40"/>
      <c r="E51" s="488">
        <f>E52</f>
        <v>10358.490000000002</v>
      </c>
      <c r="G51" s="141"/>
      <c r="O51" s="18"/>
    </row>
    <row r="52" spans="1:15" s="59" customFormat="1" ht="25.5">
      <c r="A52" s="25" t="s">
        <v>120</v>
      </c>
      <c r="B52" s="65" t="s">
        <v>90</v>
      </c>
      <c r="C52" s="21" t="s">
        <v>639</v>
      </c>
      <c r="D52" s="21"/>
      <c r="E52" s="464">
        <f>E54+E59+E61+E63+E65+E67</f>
        <v>10358.490000000002</v>
      </c>
      <c r="G52" s="141"/>
      <c r="O52" s="18"/>
    </row>
    <row r="53" spans="1:15" s="59" customFormat="1" ht="25.5">
      <c r="A53" s="25" t="s">
        <v>120</v>
      </c>
      <c r="B53" s="65" t="s">
        <v>90</v>
      </c>
      <c r="C53" s="21" t="s">
        <v>638</v>
      </c>
      <c r="D53" s="21"/>
      <c r="E53" s="464">
        <f>E54+E59+E63</f>
        <v>9558.490000000002</v>
      </c>
      <c r="G53" s="141"/>
      <c r="O53" s="18"/>
    </row>
    <row r="54" spans="1:7" s="19" customFormat="1" ht="38.25">
      <c r="A54" s="46" t="s">
        <v>156</v>
      </c>
      <c r="B54" s="37" t="s">
        <v>90</v>
      </c>
      <c r="C54" s="36" t="s">
        <v>643</v>
      </c>
      <c r="D54" s="36"/>
      <c r="E54" s="489">
        <f>E55+E57+E58+E56</f>
        <v>9243.29</v>
      </c>
      <c r="G54" s="134"/>
    </row>
    <row r="55" spans="1:7" s="64" customFormat="1" ht="18" customHeight="1">
      <c r="A55" s="169" t="s">
        <v>308</v>
      </c>
      <c r="B55" s="37" t="s">
        <v>90</v>
      </c>
      <c r="C55" s="36" t="s">
        <v>643</v>
      </c>
      <c r="D55" s="36">
        <v>110</v>
      </c>
      <c r="E55" s="489">
        <f>5840+1763.68</f>
        <v>7603.68</v>
      </c>
      <c r="G55" s="142"/>
    </row>
    <row r="56" spans="1:15" s="26" customFormat="1" ht="22.5" customHeight="1" hidden="1">
      <c r="A56" s="33" t="s">
        <v>157</v>
      </c>
      <c r="B56" s="37" t="s">
        <v>90</v>
      </c>
      <c r="C56" s="36" t="s">
        <v>118</v>
      </c>
      <c r="D56" s="36">
        <v>112</v>
      </c>
      <c r="E56" s="489"/>
      <c r="G56" s="138"/>
      <c r="O56" s="62"/>
    </row>
    <row r="57" spans="1:7" s="29" customFormat="1" ht="26.25" customHeight="1">
      <c r="A57" s="31" t="s">
        <v>305</v>
      </c>
      <c r="B57" s="37" t="s">
        <v>90</v>
      </c>
      <c r="C57" s="36" t="s">
        <v>643</v>
      </c>
      <c r="D57" s="36">
        <v>240</v>
      </c>
      <c r="E57" s="489">
        <f>54.47+10.9+90+809.04+200+465.2</f>
        <v>1629.61</v>
      </c>
      <c r="G57" s="136"/>
    </row>
    <row r="58" spans="1:7" s="29" customFormat="1" ht="15" customHeight="1">
      <c r="A58" s="169" t="s">
        <v>309</v>
      </c>
      <c r="B58" s="37" t="s">
        <v>90</v>
      </c>
      <c r="C58" s="36" t="s">
        <v>643</v>
      </c>
      <c r="D58" s="36">
        <v>850</v>
      </c>
      <c r="E58" s="489">
        <v>10</v>
      </c>
      <c r="G58" s="136"/>
    </row>
    <row r="59" spans="1:5" ht="38.25">
      <c r="A59" s="33" t="s">
        <v>158</v>
      </c>
      <c r="B59" s="28" t="s">
        <v>90</v>
      </c>
      <c r="C59" s="36" t="s">
        <v>644</v>
      </c>
      <c r="D59" s="36"/>
      <c r="E59" s="489">
        <f>E60</f>
        <v>300</v>
      </c>
    </row>
    <row r="60" spans="1:5" ht="29.25" customHeight="1">
      <c r="A60" s="31" t="s">
        <v>305</v>
      </c>
      <c r="B60" s="28" t="s">
        <v>90</v>
      </c>
      <c r="C60" s="36" t="s">
        <v>644</v>
      </c>
      <c r="D60" s="36">
        <v>240</v>
      </c>
      <c r="E60" s="489">
        <v>300</v>
      </c>
    </row>
    <row r="61" spans="1:7" s="19" customFormat="1" ht="25.5">
      <c r="A61" s="33" t="s">
        <v>159</v>
      </c>
      <c r="B61" s="28" t="s">
        <v>90</v>
      </c>
      <c r="C61" s="36" t="s">
        <v>645</v>
      </c>
      <c r="D61" s="36"/>
      <c r="E61" s="489">
        <f>E62</f>
        <v>800</v>
      </c>
      <c r="G61" s="134"/>
    </row>
    <row r="62" spans="1:7" s="19" customFormat="1" ht="26.25" customHeight="1">
      <c r="A62" s="31" t="s">
        <v>305</v>
      </c>
      <c r="B62" s="28" t="s">
        <v>90</v>
      </c>
      <c r="C62" s="36" t="s">
        <v>645</v>
      </c>
      <c r="D62" s="36">
        <v>240</v>
      </c>
      <c r="E62" s="489">
        <v>800</v>
      </c>
      <c r="G62" s="134"/>
    </row>
    <row r="63" spans="1:5" ht="38.25">
      <c r="A63" s="33" t="s">
        <v>154</v>
      </c>
      <c r="B63" s="66" t="s">
        <v>90</v>
      </c>
      <c r="C63" s="36" t="s">
        <v>646</v>
      </c>
      <c r="D63" s="36"/>
      <c r="E63" s="489">
        <f>E64</f>
        <v>15.2</v>
      </c>
    </row>
    <row r="64" spans="1:5" ht="15.75" customHeight="1">
      <c r="A64" s="169" t="s">
        <v>309</v>
      </c>
      <c r="B64" s="66" t="s">
        <v>90</v>
      </c>
      <c r="C64" s="36" t="s">
        <v>646</v>
      </c>
      <c r="D64" s="36">
        <v>850</v>
      </c>
      <c r="E64" s="489">
        <v>15.2</v>
      </c>
    </row>
    <row r="65" spans="1:7" ht="25.5" hidden="1">
      <c r="A65" s="39" t="s">
        <v>259</v>
      </c>
      <c r="B65" s="28" t="s">
        <v>90</v>
      </c>
      <c r="C65" s="36" t="s">
        <v>249</v>
      </c>
      <c r="D65" s="36"/>
      <c r="E65" s="489">
        <f>E66</f>
        <v>0</v>
      </c>
      <c r="G65" s="18"/>
    </row>
    <row r="66" spans="1:5" s="19" customFormat="1" ht="25.5" hidden="1">
      <c r="A66" s="33" t="s">
        <v>86</v>
      </c>
      <c r="B66" s="28" t="s">
        <v>90</v>
      </c>
      <c r="C66" s="36" t="s">
        <v>249</v>
      </c>
      <c r="D66" s="36">
        <v>244</v>
      </c>
      <c r="E66" s="489"/>
    </row>
    <row r="67" spans="1:5" s="19" customFormat="1" ht="25.5" hidden="1">
      <c r="A67" s="33" t="s">
        <v>261</v>
      </c>
      <c r="B67" s="28" t="s">
        <v>90</v>
      </c>
      <c r="C67" s="36" t="s">
        <v>260</v>
      </c>
      <c r="D67" s="36"/>
      <c r="E67" s="489">
        <f>E68</f>
        <v>0</v>
      </c>
    </row>
    <row r="68" spans="1:5" s="19" customFormat="1" ht="25.5" hidden="1">
      <c r="A68" s="33" t="s">
        <v>86</v>
      </c>
      <c r="B68" s="28" t="s">
        <v>90</v>
      </c>
      <c r="C68" s="36" t="s">
        <v>260</v>
      </c>
      <c r="D68" s="36">
        <v>244</v>
      </c>
      <c r="E68" s="489"/>
    </row>
    <row r="69" spans="1:7" s="29" customFormat="1" ht="38.25">
      <c r="A69" s="23" t="s">
        <v>171</v>
      </c>
      <c r="B69" s="20" t="s">
        <v>90</v>
      </c>
      <c r="C69" s="21" t="s">
        <v>729</v>
      </c>
      <c r="D69" s="21"/>
      <c r="E69" s="464">
        <f>E70</f>
        <v>1110.6</v>
      </c>
      <c r="G69" s="136"/>
    </row>
    <row r="70" spans="1:15" s="26" customFormat="1" ht="63.75">
      <c r="A70" s="25" t="s">
        <v>172</v>
      </c>
      <c r="B70" s="20" t="s">
        <v>90</v>
      </c>
      <c r="C70" s="21" t="s">
        <v>741</v>
      </c>
      <c r="D70" s="21"/>
      <c r="E70" s="464">
        <f>E75+E72</f>
        <v>1110.6</v>
      </c>
      <c r="G70" s="138"/>
      <c r="O70" s="62"/>
    </row>
    <row r="71" spans="1:15" s="26" customFormat="1" ht="25.5">
      <c r="A71" s="47" t="s">
        <v>737</v>
      </c>
      <c r="B71" s="20" t="s">
        <v>90</v>
      </c>
      <c r="C71" s="21" t="s">
        <v>738</v>
      </c>
      <c r="D71" s="21"/>
      <c r="E71" s="464">
        <f>E72+E75</f>
        <v>1110.6</v>
      </c>
      <c r="G71" s="138"/>
      <c r="O71" s="62"/>
    </row>
    <row r="72" spans="1:7" s="29" customFormat="1" ht="78.75" customHeight="1">
      <c r="A72" s="31" t="s">
        <v>174</v>
      </c>
      <c r="B72" s="28" t="s">
        <v>90</v>
      </c>
      <c r="C72" s="1" t="s">
        <v>739</v>
      </c>
      <c r="D72" s="1"/>
      <c r="E72" s="491">
        <f>E73+E74</f>
        <v>549.8</v>
      </c>
      <c r="G72" s="136"/>
    </row>
    <row r="73" spans="1:19" s="29" customFormat="1" ht="25.5">
      <c r="A73" s="39" t="s">
        <v>306</v>
      </c>
      <c r="B73" s="28" t="s">
        <v>90</v>
      </c>
      <c r="C73" s="1" t="s">
        <v>739</v>
      </c>
      <c r="D73" s="1" t="s">
        <v>307</v>
      </c>
      <c r="E73" s="491">
        <v>472.9</v>
      </c>
      <c r="G73" s="136"/>
      <c r="S73" s="176"/>
    </row>
    <row r="74" spans="1:19" s="29" customFormat="1" ht="28.5" customHeight="1">
      <c r="A74" s="31" t="s">
        <v>305</v>
      </c>
      <c r="B74" s="28" t="s">
        <v>90</v>
      </c>
      <c r="C74" s="1" t="s">
        <v>739</v>
      </c>
      <c r="D74" s="36">
        <v>240</v>
      </c>
      <c r="E74" s="491">
        <v>76.9</v>
      </c>
      <c r="G74" s="136"/>
      <c r="S74" s="481"/>
    </row>
    <row r="75" spans="1:19" s="29" customFormat="1" ht="102">
      <c r="A75" s="31" t="s">
        <v>173</v>
      </c>
      <c r="B75" s="28" t="s">
        <v>90</v>
      </c>
      <c r="C75" s="1" t="s">
        <v>740</v>
      </c>
      <c r="D75" s="1"/>
      <c r="E75" s="491">
        <f>E76+E77</f>
        <v>560.8</v>
      </c>
      <c r="G75" s="136"/>
      <c r="S75" s="391"/>
    </row>
    <row r="76" spans="1:19" s="29" customFormat="1" ht="18.75" customHeight="1">
      <c r="A76" s="39" t="s">
        <v>306</v>
      </c>
      <c r="B76" s="28" t="s">
        <v>90</v>
      </c>
      <c r="C76" s="1" t="s">
        <v>740</v>
      </c>
      <c r="D76" s="1" t="s">
        <v>307</v>
      </c>
      <c r="E76" s="491">
        <f>516+25</f>
        <v>541</v>
      </c>
      <c r="G76" s="136"/>
      <c r="S76" s="391"/>
    </row>
    <row r="77" spans="1:7" s="29" customFormat="1" ht="28.5" customHeight="1">
      <c r="A77" s="31" t="s">
        <v>305</v>
      </c>
      <c r="B77" s="28" t="s">
        <v>90</v>
      </c>
      <c r="C77" s="1" t="s">
        <v>740</v>
      </c>
      <c r="D77" s="36">
        <v>240</v>
      </c>
      <c r="E77" s="491">
        <v>19.8</v>
      </c>
      <c r="G77" s="136"/>
    </row>
    <row r="78" spans="1:17" s="92" customFormat="1" ht="15">
      <c r="A78" s="88" t="s">
        <v>208</v>
      </c>
      <c r="B78" s="91" t="s">
        <v>167</v>
      </c>
      <c r="C78" s="89"/>
      <c r="D78" s="89"/>
      <c r="E78" s="486">
        <f>E79</f>
        <v>431.6</v>
      </c>
      <c r="G78" s="143"/>
      <c r="O78" s="101"/>
      <c r="Q78" s="174"/>
    </row>
    <row r="79" spans="1:7" s="101" customFormat="1" ht="15">
      <c r="A79" s="88" t="s">
        <v>168</v>
      </c>
      <c r="B79" s="91" t="s">
        <v>169</v>
      </c>
      <c r="C79" s="89"/>
      <c r="D79" s="89"/>
      <c r="E79" s="486">
        <f>E80</f>
        <v>431.6</v>
      </c>
      <c r="G79" s="135"/>
    </row>
    <row r="80" spans="1:15" s="59" customFormat="1" ht="25.5">
      <c r="A80" s="23" t="s">
        <v>153</v>
      </c>
      <c r="B80" s="65" t="s">
        <v>169</v>
      </c>
      <c r="C80" s="40" t="s">
        <v>640</v>
      </c>
      <c r="D80" s="40"/>
      <c r="E80" s="488">
        <f>E81</f>
        <v>431.6</v>
      </c>
      <c r="G80" s="141"/>
      <c r="O80" s="18"/>
    </row>
    <row r="81" spans="1:15" s="59" customFormat="1" ht="25.5">
      <c r="A81" s="25" t="s">
        <v>120</v>
      </c>
      <c r="B81" s="65" t="s">
        <v>169</v>
      </c>
      <c r="C81" s="21" t="s">
        <v>639</v>
      </c>
      <c r="D81" s="21"/>
      <c r="E81" s="464">
        <f>E83</f>
        <v>431.6</v>
      </c>
      <c r="G81" s="141"/>
      <c r="O81" s="112"/>
    </row>
    <row r="82" spans="1:15" s="59" customFormat="1" ht="25.5">
      <c r="A82" s="25" t="s">
        <v>120</v>
      </c>
      <c r="B82" s="65" t="s">
        <v>169</v>
      </c>
      <c r="C82" s="21" t="s">
        <v>723</v>
      </c>
      <c r="D82" s="21"/>
      <c r="E82" s="464">
        <f>E83</f>
        <v>431.6</v>
      </c>
      <c r="G82" s="141"/>
      <c r="O82" s="112"/>
    </row>
    <row r="83" spans="1:7" s="19" customFormat="1" ht="30" customHeight="1">
      <c r="A83" s="46" t="s">
        <v>244</v>
      </c>
      <c r="B83" s="37" t="s">
        <v>169</v>
      </c>
      <c r="C83" s="36" t="s">
        <v>724</v>
      </c>
      <c r="D83" s="36"/>
      <c r="E83" s="489">
        <f>E84+E85+E86</f>
        <v>431.6</v>
      </c>
      <c r="G83" s="134"/>
    </row>
    <row r="84" spans="1:7" s="64" customFormat="1" ht="25.5">
      <c r="A84" s="39" t="s">
        <v>306</v>
      </c>
      <c r="B84" s="37" t="s">
        <v>169</v>
      </c>
      <c r="C84" s="36" t="s">
        <v>724</v>
      </c>
      <c r="D84" s="36">
        <v>120</v>
      </c>
      <c r="E84" s="489">
        <v>431.6</v>
      </c>
      <c r="G84" s="142"/>
    </row>
    <row r="85" spans="1:15" s="26" customFormat="1" ht="25.5" hidden="1">
      <c r="A85" s="33" t="s">
        <v>157</v>
      </c>
      <c r="B85" s="37" t="s">
        <v>169</v>
      </c>
      <c r="C85" s="36" t="s">
        <v>724</v>
      </c>
      <c r="D85" s="36">
        <v>122</v>
      </c>
      <c r="E85" s="489"/>
      <c r="G85" s="138"/>
      <c r="O85" s="62"/>
    </row>
    <row r="86" spans="1:7" s="29" customFormat="1" ht="30" customHeight="1" hidden="1">
      <c r="A86" s="31" t="s">
        <v>305</v>
      </c>
      <c r="B86" s="37" t="s">
        <v>169</v>
      </c>
      <c r="C86" s="36" t="s">
        <v>724</v>
      </c>
      <c r="D86" s="36">
        <v>240</v>
      </c>
      <c r="E86" s="489">
        <v>0</v>
      </c>
      <c r="G86" s="136"/>
    </row>
    <row r="87" spans="1:15" s="92" customFormat="1" ht="28.5">
      <c r="A87" s="88" t="s">
        <v>130</v>
      </c>
      <c r="B87" s="91" t="s">
        <v>129</v>
      </c>
      <c r="C87" s="89"/>
      <c r="D87" s="89"/>
      <c r="E87" s="486">
        <f>E88+E94+E100</f>
        <v>823.856</v>
      </c>
      <c r="G87" s="143"/>
      <c r="O87" s="101"/>
    </row>
    <row r="88" spans="1:7" s="101" customFormat="1" ht="42.75">
      <c r="A88" s="88" t="s">
        <v>131</v>
      </c>
      <c r="B88" s="91" t="s">
        <v>112</v>
      </c>
      <c r="C88" s="89"/>
      <c r="D88" s="89"/>
      <c r="E88" s="486">
        <f>E89</f>
        <v>218.62</v>
      </c>
      <c r="G88" s="135"/>
    </row>
    <row r="89" spans="1:7" s="29" customFormat="1" ht="25.5">
      <c r="A89" s="23" t="s">
        <v>195</v>
      </c>
      <c r="B89" s="65" t="s">
        <v>112</v>
      </c>
      <c r="C89" s="21" t="s">
        <v>729</v>
      </c>
      <c r="D89" s="21"/>
      <c r="E89" s="464">
        <f>E90</f>
        <v>218.62</v>
      </c>
      <c r="G89" s="136"/>
    </row>
    <row r="90" spans="1:15" s="26" customFormat="1" ht="51">
      <c r="A90" s="25" t="s">
        <v>196</v>
      </c>
      <c r="B90" s="65" t="s">
        <v>112</v>
      </c>
      <c r="C90" s="21" t="s">
        <v>735</v>
      </c>
      <c r="D90" s="21"/>
      <c r="E90" s="464">
        <f>E92</f>
        <v>218.62</v>
      </c>
      <c r="G90" s="138"/>
      <c r="O90" s="62"/>
    </row>
    <row r="91" spans="1:15" s="26" customFormat="1" ht="25.5">
      <c r="A91" s="47" t="s">
        <v>734</v>
      </c>
      <c r="B91" s="65" t="s">
        <v>112</v>
      </c>
      <c r="C91" s="21" t="s">
        <v>735</v>
      </c>
      <c r="D91" s="21"/>
      <c r="E91" s="464">
        <f>E92</f>
        <v>218.62</v>
      </c>
      <c r="G91" s="138"/>
      <c r="O91" s="62"/>
    </row>
    <row r="92" spans="1:7" s="29" customFormat="1" ht="89.25">
      <c r="A92" s="31" t="s">
        <v>197</v>
      </c>
      <c r="B92" s="66" t="s">
        <v>112</v>
      </c>
      <c r="C92" s="1" t="s">
        <v>736</v>
      </c>
      <c r="D92" s="1"/>
      <c r="E92" s="491">
        <f>E93</f>
        <v>218.62</v>
      </c>
      <c r="G92" s="136"/>
    </row>
    <row r="93" spans="1:7" s="29" customFormat="1" ht="26.25" customHeight="1">
      <c r="A93" s="31" t="s">
        <v>305</v>
      </c>
      <c r="B93" s="66" t="s">
        <v>112</v>
      </c>
      <c r="C93" s="1" t="s">
        <v>736</v>
      </c>
      <c r="D93" s="36">
        <v>240</v>
      </c>
      <c r="E93" s="491">
        <v>218.62</v>
      </c>
      <c r="G93" s="136"/>
    </row>
    <row r="94" spans="1:15" s="99" customFormat="1" ht="15">
      <c r="A94" s="96" t="s">
        <v>146</v>
      </c>
      <c r="B94" s="95" t="s">
        <v>147</v>
      </c>
      <c r="C94" s="97"/>
      <c r="D94" s="98"/>
      <c r="E94" s="492">
        <f>E95</f>
        <v>62.236</v>
      </c>
      <c r="G94" s="144"/>
      <c r="O94" s="102"/>
    </row>
    <row r="95" spans="1:7" s="29" customFormat="1" ht="25.5">
      <c r="A95" s="23" t="s">
        <v>195</v>
      </c>
      <c r="B95" s="65" t="s">
        <v>147</v>
      </c>
      <c r="C95" s="21" t="s">
        <v>729</v>
      </c>
      <c r="D95" s="21"/>
      <c r="E95" s="464">
        <f>E98</f>
        <v>62.236</v>
      </c>
      <c r="G95" s="136"/>
    </row>
    <row r="96" spans="1:7" s="29" customFormat="1" ht="38.25">
      <c r="A96" s="23" t="s">
        <v>234</v>
      </c>
      <c r="B96" s="118" t="s">
        <v>147</v>
      </c>
      <c r="C96" s="119" t="s">
        <v>733</v>
      </c>
      <c r="D96" s="21"/>
      <c r="E96" s="464">
        <f>E98</f>
        <v>62.236</v>
      </c>
      <c r="G96" s="136"/>
    </row>
    <row r="97" spans="1:7" s="29" customFormat="1" ht="25.5">
      <c r="A97" s="47" t="s">
        <v>730</v>
      </c>
      <c r="B97" s="118" t="s">
        <v>147</v>
      </c>
      <c r="C97" s="119" t="s">
        <v>732</v>
      </c>
      <c r="D97" s="21"/>
      <c r="E97" s="464">
        <f>E98</f>
        <v>62.236</v>
      </c>
      <c r="G97" s="136"/>
    </row>
    <row r="98" spans="1:5" ht="51">
      <c r="A98" s="52" t="s">
        <v>198</v>
      </c>
      <c r="B98" s="45" t="s">
        <v>147</v>
      </c>
      <c r="C98" s="117" t="s">
        <v>731</v>
      </c>
      <c r="D98" s="55"/>
      <c r="E98" s="465">
        <f>E99</f>
        <v>62.236</v>
      </c>
    </row>
    <row r="99" spans="1:5" ht="25.5" customHeight="1">
      <c r="A99" s="31" t="s">
        <v>305</v>
      </c>
      <c r="B99" s="45" t="s">
        <v>147</v>
      </c>
      <c r="C99" s="117" t="s">
        <v>731</v>
      </c>
      <c r="D99" s="36">
        <v>240</v>
      </c>
      <c r="E99" s="465">
        <v>62.236</v>
      </c>
    </row>
    <row r="100" spans="1:15" s="92" customFormat="1" ht="28.5">
      <c r="A100" s="94" t="s">
        <v>144</v>
      </c>
      <c r="B100" s="95" t="s">
        <v>145</v>
      </c>
      <c r="C100" s="89"/>
      <c r="D100" s="89"/>
      <c r="E100" s="486">
        <f>E101</f>
        <v>543</v>
      </c>
      <c r="G100" s="143"/>
      <c r="O100" s="101"/>
    </row>
    <row r="101" spans="1:7" s="29" customFormat="1" ht="25.5">
      <c r="A101" s="23" t="s">
        <v>195</v>
      </c>
      <c r="B101" s="65" t="s">
        <v>145</v>
      </c>
      <c r="C101" s="21" t="s">
        <v>729</v>
      </c>
      <c r="D101" s="21"/>
      <c r="E101" s="464">
        <f>E102</f>
        <v>543</v>
      </c>
      <c r="G101" s="136"/>
    </row>
    <row r="102" spans="1:15" s="26" customFormat="1" ht="51">
      <c r="A102" s="47" t="s">
        <v>199</v>
      </c>
      <c r="B102" s="48" t="s">
        <v>145</v>
      </c>
      <c r="C102" s="57" t="s">
        <v>728</v>
      </c>
      <c r="D102" s="56"/>
      <c r="E102" s="493">
        <f>E104</f>
        <v>543</v>
      </c>
      <c r="G102" s="138"/>
      <c r="O102" s="62"/>
    </row>
    <row r="103" spans="1:15" s="26" customFormat="1" ht="25.5">
      <c r="A103" s="47" t="s">
        <v>725</v>
      </c>
      <c r="B103" s="48" t="s">
        <v>145</v>
      </c>
      <c r="C103" s="57" t="s">
        <v>726</v>
      </c>
      <c r="D103" s="56"/>
      <c r="E103" s="493">
        <f>E104</f>
        <v>543</v>
      </c>
      <c r="G103" s="138"/>
      <c r="O103" s="62"/>
    </row>
    <row r="104" spans="1:7" s="62" customFormat="1" ht="63.75">
      <c r="A104" s="52" t="s">
        <v>295</v>
      </c>
      <c r="B104" s="45" t="s">
        <v>145</v>
      </c>
      <c r="C104" s="49" t="s">
        <v>727</v>
      </c>
      <c r="D104" s="56"/>
      <c r="E104" s="465">
        <f>E105</f>
        <v>543</v>
      </c>
      <c r="G104" s="145"/>
    </row>
    <row r="105" spans="1:7" s="62" customFormat="1" ht="25.5">
      <c r="A105" s="33" t="s">
        <v>86</v>
      </c>
      <c r="B105" s="45" t="s">
        <v>145</v>
      </c>
      <c r="C105" s="49" t="s">
        <v>727</v>
      </c>
      <c r="D105" s="44">
        <v>244</v>
      </c>
      <c r="E105" s="465">
        <v>543</v>
      </c>
      <c r="G105" s="145"/>
    </row>
    <row r="106" spans="1:15" s="92" customFormat="1" ht="15">
      <c r="A106" s="88" t="s">
        <v>133</v>
      </c>
      <c r="B106" s="91" t="s">
        <v>132</v>
      </c>
      <c r="C106" s="89"/>
      <c r="D106" s="89"/>
      <c r="E106" s="494">
        <f>E107+E137</f>
        <v>3050.2</v>
      </c>
      <c r="G106" s="143"/>
      <c r="O106" s="101"/>
    </row>
    <row r="107" spans="1:7" s="101" customFormat="1" ht="15">
      <c r="A107" s="96" t="s">
        <v>140</v>
      </c>
      <c r="B107" s="95" t="s">
        <v>141</v>
      </c>
      <c r="C107" s="97"/>
      <c r="D107" s="115"/>
      <c r="E107" s="495">
        <f>E108+E132</f>
        <v>2730.2</v>
      </c>
      <c r="G107" s="135"/>
    </row>
    <row r="108" spans="1:18" ht="25.5">
      <c r="A108" s="47" t="s">
        <v>200</v>
      </c>
      <c r="B108" s="48" t="s">
        <v>141</v>
      </c>
      <c r="C108" s="51" t="s">
        <v>756</v>
      </c>
      <c r="D108" s="54"/>
      <c r="E108" s="493">
        <f>E109+E123</f>
        <v>2730.2</v>
      </c>
      <c r="R108" s="168"/>
    </row>
    <row r="109" spans="1:15" s="59" customFormat="1" ht="51">
      <c r="A109" s="47" t="s">
        <v>201</v>
      </c>
      <c r="B109" s="48" t="s">
        <v>141</v>
      </c>
      <c r="C109" s="51" t="s">
        <v>717</v>
      </c>
      <c r="D109" s="53"/>
      <c r="E109" s="493">
        <f>E110</f>
        <v>2230.2</v>
      </c>
      <c r="G109" s="141"/>
      <c r="O109" s="18"/>
    </row>
    <row r="110" spans="1:15" s="59" customFormat="1" ht="38.25">
      <c r="A110" s="47" t="s">
        <v>758</v>
      </c>
      <c r="B110" s="48" t="s">
        <v>141</v>
      </c>
      <c r="C110" s="51" t="s">
        <v>718</v>
      </c>
      <c r="D110" s="53"/>
      <c r="E110" s="493">
        <f>E111+E113+E121</f>
        <v>2230.2</v>
      </c>
      <c r="G110" s="141"/>
      <c r="O110" s="18"/>
    </row>
    <row r="111" spans="1:15" s="59" customFormat="1" ht="25.5">
      <c r="A111" s="52" t="s">
        <v>759</v>
      </c>
      <c r="B111" s="45" t="s">
        <v>141</v>
      </c>
      <c r="C111" s="43" t="s">
        <v>715</v>
      </c>
      <c r="D111" s="53"/>
      <c r="E111" s="465">
        <v>930.2</v>
      </c>
      <c r="G111" s="141"/>
      <c r="O111" s="18"/>
    </row>
    <row r="112" spans="1:15" s="26" customFormat="1" ht="30" customHeight="1">
      <c r="A112" s="31" t="s">
        <v>305</v>
      </c>
      <c r="B112" s="45" t="s">
        <v>141</v>
      </c>
      <c r="C112" s="43" t="s">
        <v>715</v>
      </c>
      <c r="D112" s="44">
        <v>240</v>
      </c>
      <c r="E112" s="465">
        <v>930.2</v>
      </c>
      <c r="G112" s="138"/>
      <c r="O112" s="62"/>
    </row>
    <row r="113" spans="1:5" ht="25.5">
      <c r="A113" s="52" t="s">
        <v>759</v>
      </c>
      <c r="B113" s="45" t="s">
        <v>141</v>
      </c>
      <c r="C113" s="43" t="s">
        <v>716</v>
      </c>
      <c r="D113" s="54"/>
      <c r="E113" s="465">
        <f>E114</f>
        <v>1150</v>
      </c>
    </row>
    <row r="114" spans="1:15" s="26" customFormat="1" ht="30" customHeight="1">
      <c r="A114" s="31" t="s">
        <v>305</v>
      </c>
      <c r="B114" s="45" t="s">
        <v>141</v>
      </c>
      <c r="C114" s="43" t="s">
        <v>716</v>
      </c>
      <c r="D114" s="44">
        <v>240</v>
      </c>
      <c r="E114" s="465">
        <v>1150</v>
      </c>
      <c r="G114" s="138"/>
      <c r="O114" s="62"/>
    </row>
    <row r="115" spans="1:5" s="29" customFormat="1" ht="51.75" hidden="1">
      <c r="A115" s="42" t="s">
        <v>322</v>
      </c>
      <c r="B115" s="66" t="s">
        <v>141</v>
      </c>
      <c r="C115" s="43" t="s">
        <v>303</v>
      </c>
      <c r="D115" s="44"/>
      <c r="E115" s="465">
        <f>E116</f>
        <v>0</v>
      </c>
    </row>
    <row r="116" spans="1:5" s="29" customFormat="1" ht="30" customHeight="1" hidden="1">
      <c r="A116" s="31" t="s">
        <v>305</v>
      </c>
      <c r="B116" s="66" t="s">
        <v>141</v>
      </c>
      <c r="C116" s="43" t="s">
        <v>303</v>
      </c>
      <c r="D116" s="36">
        <v>240</v>
      </c>
      <c r="E116" s="465"/>
    </row>
    <row r="117" spans="1:5" ht="25.5" hidden="1">
      <c r="A117" s="52" t="s">
        <v>271</v>
      </c>
      <c r="B117" s="45" t="s">
        <v>141</v>
      </c>
      <c r="C117" s="43" t="s">
        <v>270</v>
      </c>
      <c r="D117" s="54"/>
      <c r="E117" s="465">
        <f>E118</f>
        <v>0</v>
      </c>
    </row>
    <row r="118" spans="1:15" s="26" customFormat="1" ht="25.5" hidden="1">
      <c r="A118" s="33" t="s">
        <v>86</v>
      </c>
      <c r="B118" s="45" t="s">
        <v>141</v>
      </c>
      <c r="C118" s="43" t="s">
        <v>270</v>
      </c>
      <c r="D118" s="44">
        <v>244</v>
      </c>
      <c r="E118" s="465"/>
      <c r="G118" s="138"/>
      <c r="O118" s="62"/>
    </row>
    <row r="119" spans="1:5" ht="12.75" hidden="1">
      <c r="A119" s="52" t="s">
        <v>614</v>
      </c>
      <c r="B119" s="45" t="s">
        <v>141</v>
      </c>
      <c r="C119" s="43" t="s">
        <v>270</v>
      </c>
      <c r="D119" s="54"/>
      <c r="E119" s="465">
        <f>E120</f>
        <v>0</v>
      </c>
    </row>
    <row r="120" spans="1:15" s="26" customFormat="1" ht="25.5" hidden="1">
      <c r="A120" s="33" t="s">
        <v>86</v>
      </c>
      <c r="B120" s="45" t="s">
        <v>141</v>
      </c>
      <c r="C120" s="43" t="s">
        <v>613</v>
      </c>
      <c r="D120" s="44">
        <v>244</v>
      </c>
      <c r="E120" s="465"/>
      <c r="G120" s="138"/>
      <c r="O120" s="62"/>
    </row>
    <row r="121" spans="1:5" ht="25.5">
      <c r="A121" s="52" t="s">
        <v>760</v>
      </c>
      <c r="B121" s="45" t="s">
        <v>141</v>
      </c>
      <c r="C121" s="43" t="s">
        <v>757</v>
      </c>
      <c r="D121" s="54"/>
      <c r="E121" s="465">
        <f>E122</f>
        <v>150</v>
      </c>
    </row>
    <row r="122" spans="1:15" s="26" customFormat="1" ht="30" customHeight="1">
      <c r="A122" s="31" t="s">
        <v>305</v>
      </c>
      <c r="B122" s="45" t="s">
        <v>141</v>
      </c>
      <c r="C122" s="43" t="s">
        <v>757</v>
      </c>
      <c r="D122" s="44">
        <v>240</v>
      </c>
      <c r="E122" s="465">
        <v>150</v>
      </c>
      <c r="G122" s="138"/>
      <c r="O122" s="62"/>
    </row>
    <row r="123" spans="1:5" ht="28.5" customHeight="1">
      <c r="A123" s="47" t="s">
        <v>200</v>
      </c>
      <c r="B123" s="48" t="s">
        <v>141</v>
      </c>
      <c r="C123" s="51" t="s">
        <v>756</v>
      </c>
      <c r="D123" s="54"/>
      <c r="E123" s="493">
        <f>E124</f>
        <v>500</v>
      </c>
    </row>
    <row r="124" spans="1:15" s="63" customFormat="1" ht="63.75">
      <c r="A124" s="47" t="s">
        <v>204</v>
      </c>
      <c r="B124" s="48" t="s">
        <v>141</v>
      </c>
      <c r="C124" s="51" t="s">
        <v>722</v>
      </c>
      <c r="D124" s="56"/>
      <c r="E124" s="493">
        <f>E126+E130</f>
        <v>500</v>
      </c>
      <c r="G124" s="140"/>
      <c r="O124" s="29"/>
    </row>
    <row r="125" spans="1:15" s="63" customFormat="1" ht="38.25">
      <c r="A125" s="47" t="s">
        <v>719</v>
      </c>
      <c r="B125" s="48" t="s">
        <v>141</v>
      </c>
      <c r="C125" s="51" t="s">
        <v>720</v>
      </c>
      <c r="D125" s="56"/>
      <c r="E125" s="493">
        <f>E126</f>
        <v>500</v>
      </c>
      <c r="G125" s="140"/>
      <c r="O125" s="29"/>
    </row>
    <row r="126" spans="1:5" ht="89.25">
      <c r="A126" s="52" t="s">
        <v>252</v>
      </c>
      <c r="B126" s="45" t="s">
        <v>141</v>
      </c>
      <c r="C126" s="43" t="s">
        <v>721</v>
      </c>
      <c r="D126" s="54"/>
      <c r="E126" s="465">
        <f>E127</f>
        <v>500</v>
      </c>
    </row>
    <row r="127" spans="1:5" ht="28.5" customHeight="1">
      <c r="A127" s="31" t="s">
        <v>305</v>
      </c>
      <c r="B127" s="45" t="s">
        <v>141</v>
      </c>
      <c r="C127" s="43" t="s">
        <v>721</v>
      </c>
      <c r="D127" s="36">
        <v>240</v>
      </c>
      <c r="E127" s="465">
        <v>500</v>
      </c>
    </row>
    <row r="128" spans="1:15" s="63" customFormat="1" ht="55.5" customHeight="1" hidden="1">
      <c r="A128" s="52" t="s">
        <v>205</v>
      </c>
      <c r="B128" s="45" t="s">
        <v>141</v>
      </c>
      <c r="C128" s="43" t="s">
        <v>206</v>
      </c>
      <c r="D128" s="54"/>
      <c r="E128" s="465">
        <f>E129</f>
        <v>0</v>
      </c>
      <c r="G128" s="140"/>
      <c r="O128" s="155"/>
    </row>
    <row r="129" spans="1:15" s="63" customFormat="1" ht="26.25" customHeight="1" hidden="1">
      <c r="A129" s="31" t="s">
        <v>305</v>
      </c>
      <c r="B129" s="45" t="s">
        <v>141</v>
      </c>
      <c r="C129" s="43" t="s">
        <v>206</v>
      </c>
      <c r="D129" s="36">
        <v>240</v>
      </c>
      <c r="E129" s="465">
        <f>500+300-200-50-550</f>
        <v>0</v>
      </c>
      <c r="G129" s="140"/>
      <c r="O129" s="29"/>
    </row>
    <row r="130" spans="1:7" s="64" customFormat="1" ht="54.75" customHeight="1" hidden="1">
      <c r="A130" s="394" t="s">
        <v>348</v>
      </c>
      <c r="B130" s="37" t="s">
        <v>141</v>
      </c>
      <c r="C130" s="36" t="s">
        <v>347</v>
      </c>
      <c r="D130" s="36"/>
      <c r="E130" s="489">
        <f>E131</f>
        <v>0</v>
      </c>
      <c r="G130" s="142"/>
    </row>
    <row r="131" spans="1:7" s="64" customFormat="1" ht="18.75" customHeight="1" hidden="1">
      <c r="A131" s="3" t="s">
        <v>314</v>
      </c>
      <c r="B131" s="37" t="s">
        <v>141</v>
      </c>
      <c r="C131" s="36" t="s">
        <v>347</v>
      </c>
      <c r="D131" s="36">
        <v>610</v>
      </c>
      <c r="E131" s="489"/>
      <c r="G131" s="142"/>
    </row>
    <row r="132" spans="1:5" s="29" customFormat="1" ht="18.75" customHeight="1" hidden="1">
      <c r="A132" s="23" t="s">
        <v>153</v>
      </c>
      <c r="B132" s="48" t="s">
        <v>141</v>
      </c>
      <c r="C132" s="51" t="s">
        <v>117</v>
      </c>
      <c r="D132" s="40"/>
      <c r="E132" s="493">
        <f>E133+E135</f>
        <v>0</v>
      </c>
    </row>
    <row r="133" spans="1:15" s="63" customFormat="1" ht="30.75" customHeight="1" hidden="1">
      <c r="A133" s="52" t="s">
        <v>301</v>
      </c>
      <c r="B133" s="45" t="s">
        <v>141</v>
      </c>
      <c r="C133" s="43" t="s">
        <v>300</v>
      </c>
      <c r="D133" s="54"/>
      <c r="E133" s="465">
        <f>E134</f>
        <v>0</v>
      </c>
      <c r="G133" s="140"/>
      <c r="O133" s="155"/>
    </row>
    <row r="134" spans="1:15" s="63" customFormat="1" ht="28.5" customHeight="1" hidden="1">
      <c r="A134" s="31" t="s">
        <v>305</v>
      </c>
      <c r="B134" s="45" t="s">
        <v>141</v>
      </c>
      <c r="C134" s="43" t="s">
        <v>300</v>
      </c>
      <c r="D134" s="36">
        <v>240</v>
      </c>
      <c r="E134" s="465"/>
      <c r="G134" s="140"/>
      <c r="O134" s="29"/>
    </row>
    <row r="135" spans="1:5" s="29" customFormat="1" ht="12.75" hidden="1">
      <c r="A135" s="33" t="s">
        <v>258</v>
      </c>
      <c r="B135" s="45" t="s">
        <v>141</v>
      </c>
      <c r="C135" s="43" t="s">
        <v>257</v>
      </c>
      <c r="D135" s="44"/>
      <c r="E135" s="465">
        <f>E136</f>
        <v>0</v>
      </c>
    </row>
    <row r="136" spans="1:5" s="29" customFormat="1" ht="25.5" hidden="1">
      <c r="A136" s="33" t="s">
        <v>86</v>
      </c>
      <c r="B136" s="45" t="s">
        <v>141</v>
      </c>
      <c r="C136" s="43" t="s">
        <v>257</v>
      </c>
      <c r="D136" s="44">
        <v>244</v>
      </c>
      <c r="E136" s="465"/>
    </row>
    <row r="137" spans="1:15" s="92" customFormat="1" ht="15">
      <c r="A137" s="88" t="s">
        <v>81</v>
      </c>
      <c r="B137" s="91" t="s">
        <v>80</v>
      </c>
      <c r="C137" s="89"/>
      <c r="D137" s="89"/>
      <c r="E137" s="486">
        <f>E138+E143</f>
        <v>320</v>
      </c>
      <c r="G137" s="143"/>
      <c r="O137" s="101"/>
    </row>
    <row r="138" spans="1:7" s="29" customFormat="1" ht="25.5">
      <c r="A138" s="23" t="s">
        <v>153</v>
      </c>
      <c r="B138" s="65" t="s">
        <v>80</v>
      </c>
      <c r="C138" s="40" t="s">
        <v>640</v>
      </c>
      <c r="D138" s="40"/>
      <c r="E138" s="488">
        <f>E139</f>
        <v>300</v>
      </c>
      <c r="G138" s="136"/>
    </row>
    <row r="139" spans="1:15" s="26" customFormat="1" ht="25.5">
      <c r="A139" s="25" t="s">
        <v>120</v>
      </c>
      <c r="B139" s="20" t="s">
        <v>80</v>
      </c>
      <c r="C139" s="61" t="s">
        <v>639</v>
      </c>
      <c r="D139" s="61"/>
      <c r="E139" s="464">
        <f>E141</f>
        <v>300</v>
      </c>
      <c r="G139" s="138"/>
      <c r="O139" s="62"/>
    </row>
    <row r="140" spans="1:15" s="26" customFormat="1" ht="25.5">
      <c r="A140" s="25" t="s">
        <v>120</v>
      </c>
      <c r="B140" s="20" t="s">
        <v>80</v>
      </c>
      <c r="C140" s="61" t="s">
        <v>638</v>
      </c>
      <c r="D140" s="61"/>
      <c r="E140" s="464">
        <f>E141</f>
        <v>300</v>
      </c>
      <c r="G140" s="138"/>
      <c r="O140" s="62"/>
    </row>
    <row r="141" spans="1:7" s="29" customFormat="1" ht="25.5">
      <c r="A141" s="31" t="s">
        <v>207</v>
      </c>
      <c r="B141" s="66" t="s">
        <v>80</v>
      </c>
      <c r="C141" s="1" t="s">
        <v>714</v>
      </c>
      <c r="D141" s="1"/>
      <c r="E141" s="491">
        <f>E142</f>
        <v>300</v>
      </c>
      <c r="G141" s="136"/>
    </row>
    <row r="142" spans="1:7" s="29" customFormat="1" ht="27.75" customHeight="1">
      <c r="A142" s="31" t="s">
        <v>305</v>
      </c>
      <c r="B142" s="66" t="s">
        <v>80</v>
      </c>
      <c r="C142" s="1" t="s">
        <v>714</v>
      </c>
      <c r="D142" s="36">
        <v>240</v>
      </c>
      <c r="E142" s="491">
        <v>300</v>
      </c>
      <c r="G142" s="136"/>
    </row>
    <row r="143" spans="1:15" s="26" customFormat="1" ht="38.25">
      <c r="A143" s="25" t="s">
        <v>331</v>
      </c>
      <c r="B143" s="20" t="s">
        <v>80</v>
      </c>
      <c r="C143" s="61" t="s">
        <v>713</v>
      </c>
      <c r="D143" s="61"/>
      <c r="E143" s="464">
        <f>E146</f>
        <v>20</v>
      </c>
      <c r="G143" s="138"/>
      <c r="O143" s="62"/>
    </row>
    <row r="144" spans="1:15" s="26" customFormat="1" ht="63.75">
      <c r="A144" s="25" t="s">
        <v>337</v>
      </c>
      <c r="B144" s="65" t="s">
        <v>80</v>
      </c>
      <c r="C144" s="61" t="s">
        <v>710</v>
      </c>
      <c r="D144" s="61"/>
      <c r="E144" s="464">
        <f>E145</f>
        <v>20</v>
      </c>
      <c r="G144" s="138"/>
      <c r="O144" s="62"/>
    </row>
    <row r="145" spans="1:15" s="26" customFormat="1" ht="15.75" customHeight="1">
      <c r="A145" s="25" t="s">
        <v>709</v>
      </c>
      <c r="B145" s="65" t="s">
        <v>80</v>
      </c>
      <c r="C145" s="61" t="s">
        <v>711</v>
      </c>
      <c r="D145" s="61"/>
      <c r="E145" s="464">
        <f>E146</f>
        <v>20</v>
      </c>
      <c r="G145" s="138"/>
      <c r="O145" s="62"/>
    </row>
    <row r="146" spans="1:7" s="29" customFormat="1" ht="25.5">
      <c r="A146" s="31" t="s">
        <v>332</v>
      </c>
      <c r="B146" s="66" t="s">
        <v>80</v>
      </c>
      <c r="C146" s="1" t="s">
        <v>712</v>
      </c>
      <c r="D146" s="1"/>
      <c r="E146" s="491">
        <f>E147</f>
        <v>20</v>
      </c>
      <c r="G146" s="136"/>
    </row>
    <row r="147" spans="1:7" s="29" customFormat="1" ht="27.75" customHeight="1">
      <c r="A147" s="31" t="s">
        <v>305</v>
      </c>
      <c r="B147" s="66" t="s">
        <v>80</v>
      </c>
      <c r="C147" s="1" t="s">
        <v>712</v>
      </c>
      <c r="D147" s="36">
        <v>240</v>
      </c>
      <c r="E147" s="491">
        <v>20</v>
      </c>
      <c r="G147" s="136"/>
    </row>
    <row r="148" spans="1:15" s="92" customFormat="1" ht="15">
      <c r="A148" s="124" t="s">
        <v>151</v>
      </c>
      <c r="B148" s="91" t="s">
        <v>123</v>
      </c>
      <c r="C148" s="89"/>
      <c r="D148" s="89"/>
      <c r="E148" s="486">
        <f>E149+E184+E222</f>
        <v>182186.52736</v>
      </c>
      <c r="G148" s="143"/>
      <c r="O148" s="101"/>
    </row>
    <row r="149" spans="1:7" s="101" customFormat="1" ht="15">
      <c r="A149" s="124" t="s">
        <v>73</v>
      </c>
      <c r="B149" s="91" t="s">
        <v>72</v>
      </c>
      <c r="C149" s="89"/>
      <c r="D149" s="89"/>
      <c r="E149" s="486">
        <f>E150+E159+E166</f>
        <v>157630.157</v>
      </c>
      <c r="G149" s="135"/>
    </row>
    <row r="150" spans="1:17" s="29" customFormat="1" ht="25.5">
      <c r="A150" s="23" t="s">
        <v>153</v>
      </c>
      <c r="B150" s="65" t="s">
        <v>72</v>
      </c>
      <c r="C150" s="40" t="s">
        <v>640</v>
      </c>
      <c r="D150" s="40"/>
      <c r="E150" s="488">
        <f>E151</f>
        <v>1971</v>
      </c>
      <c r="G150" s="136"/>
      <c r="Q150" s="176"/>
    </row>
    <row r="151" spans="1:7" s="19" customFormat="1" ht="25.5">
      <c r="A151" s="25" t="s">
        <v>120</v>
      </c>
      <c r="B151" s="65" t="s">
        <v>72</v>
      </c>
      <c r="C151" s="21" t="s">
        <v>639</v>
      </c>
      <c r="D151" s="21"/>
      <c r="E151" s="464">
        <f>E153+E155+E157</f>
        <v>1971</v>
      </c>
      <c r="G151" s="134"/>
    </row>
    <row r="152" spans="1:7" s="19" customFormat="1" ht="25.5">
      <c r="A152" s="25" t="s">
        <v>120</v>
      </c>
      <c r="B152" s="65" t="s">
        <v>72</v>
      </c>
      <c r="C152" s="119" t="s">
        <v>638</v>
      </c>
      <c r="D152" s="21"/>
      <c r="E152" s="464">
        <f>E153+E155</f>
        <v>1971</v>
      </c>
      <c r="G152" s="134"/>
    </row>
    <row r="153" spans="1:5" ht="38.25">
      <c r="A153" s="87" t="s">
        <v>706</v>
      </c>
      <c r="B153" s="66" t="s">
        <v>72</v>
      </c>
      <c r="C153" s="43" t="s">
        <v>707</v>
      </c>
      <c r="D153" s="54"/>
      <c r="E153" s="465">
        <f>E154</f>
        <v>971</v>
      </c>
    </row>
    <row r="154" spans="1:5" ht="27" customHeight="1">
      <c r="A154" s="31" t="s">
        <v>305</v>
      </c>
      <c r="B154" s="66" t="s">
        <v>72</v>
      </c>
      <c r="C154" s="43" t="s">
        <v>707</v>
      </c>
      <c r="D154" s="36">
        <v>240</v>
      </c>
      <c r="E154" s="465">
        <v>971</v>
      </c>
    </row>
    <row r="155" spans="1:5" ht="38.25">
      <c r="A155" s="3" t="s">
        <v>299</v>
      </c>
      <c r="B155" s="66" t="s">
        <v>72</v>
      </c>
      <c r="C155" s="43" t="s">
        <v>708</v>
      </c>
      <c r="D155" s="116"/>
      <c r="E155" s="465">
        <f>E156</f>
        <v>1000</v>
      </c>
    </row>
    <row r="156" spans="1:7" s="29" customFormat="1" ht="27.75" customHeight="1">
      <c r="A156" s="31" t="s">
        <v>305</v>
      </c>
      <c r="B156" s="66" t="s">
        <v>72</v>
      </c>
      <c r="C156" s="43" t="s">
        <v>708</v>
      </c>
      <c r="D156" s="36">
        <v>240</v>
      </c>
      <c r="E156" s="491">
        <v>1000</v>
      </c>
      <c r="G156" s="136"/>
    </row>
    <row r="157" spans="1:5" ht="39" hidden="1">
      <c r="A157" s="3" t="s">
        <v>251</v>
      </c>
      <c r="B157" s="66" t="s">
        <v>72</v>
      </c>
      <c r="C157" s="43" t="s">
        <v>249</v>
      </c>
      <c r="D157" s="116"/>
      <c r="E157" s="465">
        <f>E158</f>
        <v>0</v>
      </c>
    </row>
    <row r="158" spans="1:7" s="29" customFormat="1" ht="25.5" hidden="1">
      <c r="A158" s="3" t="s">
        <v>75</v>
      </c>
      <c r="B158" s="66" t="s">
        <v>72</v>
      </c>
      <c r="C158" s="43" t="s">
        <v>249</v>
      </c>
      <c r="D158" s="1" t="s">
        <v>74</v>
      </c>
      <c r="E158" s="491"/>
      <c r="G158" s="136"/>
    </row>
    <row r="159" spans="1:15" s="59" customFormat="1" ht="51">
      <c r="A159" s="23" t="s">
        <v>624</v>
      </c>
      <c r="B159" s="20" t="s">
        <v>72</v>
      </c>
      <c r="C159" s="21" t="s">
        <v>683</v>
      </c>
      <c r="D159" s="21"/>
      <c r="E159" s="464">
        <f>E160</f>
        <v>500</v>
      </c>
      <c r="G159" s="141"/>
      <c r="O159" s="18"/>
    </row>
    <row r="160" spans="1:15" s="68" customFormat="1" ht="76.5">
      <c r="A160" s="108" t="s">
        <v>623</v>
      </c>
      <c r="B160" s="20" t="s">
        <v>72</v>
      </c>
      <c r="C160" s="21" t="s">
        <v>705</v>
      </c>
      <c r="D160" s="21"/>
      <c r="E160" s="464">
        <f>E162</f>
        <v>500</v>
      </c>
      <c r="G160" s="146"/>
      <c r="O160" s="19"/>
    </row>
    <row r="161" spans="1:15" s="68" customFormat="1" ht="25.5">
      <c r="A161" s="25" t="s">
        <v>703</v>
      </c>
      <c r="B161" s="65" t="s">
        <v>72</v>
      </c>
      <c r="C161" s="119" t="s">
        <v>704</v>
      </c>
      <c r="D161" s="21"/>
      <c r="E161" s="464">
        <f>E162</f>
        <v>500</v>
      </c>
      <c r="G161" s="146"/>
      <c r="O161" s="19"/>
    </row>
    <row r="162" spans="1:15" s="68" customFormat="1" ht="76.5">
      <c r="A162" s="30" t="s">
        <v>702</v>
      </c>
      <c r="B162" s="66" t="s">
        <v>72</v>
      </c>
      <c r="C162" s="117" t="s">
        <v>701</v>
      </c>
      <c r="D162" s="1"/>
      <c r="E162" s="491">
        <f>E163</f>
        <v>500</v>
      </c>
      <c r="G162" s="146"/>
      <c r="O162" s="19"/>
    </row>
    <row r="163" spans="1:15" s="67" customFormat="1" ht="15.75" customHeight="1">
      <c r="A163" s="31" t="s">
        <v>305</v>
      </c>
      <c r="B163" s="66" t="s">
        <v>72</v>
      </c>
      <c r="C163" s="117" t="s">
        <v>701</v>
      </c>
      <c r="D163" s="44">
        <v>240</v>
      </c>
      <c r="E163" s="465">
        <f>1445-475-490-180+200</f>
        <v>500</v>
      </c>
      <c r="G163" s="147"/>
      <c r="O163" s="166"/>
    </row>
    <row r="164" spans="1:15" s="68" customFormat="1" ht="64.5" hidden="1">
      <c r="A164" s="30" t="s">
        <v>250</v>
      </c>
      <c r="B164" s="66" t="s">
        <v>72</v>
      </c>
      <c r="C164" s="117" t="s">
        <v>213</v>
      </c>
      <c r="D164" s="1"/>
      <c r="E164" s="491">
        <f>E165</f>
        <v>0</v>
      </c>
      <c r="G164" s="146"/>
      <c r="O164" s="19"/>
    </row>
    <row r="165" spans="1:15" s="67" customFormat="1" ht="15.75" customHeight="1" hidden="1">
      <c r="A165" s="31" t="s">
        <v>305</v>
      </c>
      <c r="B165" s="66" t="s">
        <v>72</v>
      </c>
      <c r="C165" s="117" t="s">
        <v>213</v>
      </c>
      <c r="D165" s="44">
        <v>240</v>
      </c>
      <c r="E165" s="465"/>
      <c r="G165" s="147"/>
      <c r="O165" s="166"/>
    </row>
    <row r="166" spans="1:15" s="63" customFormat="1" ht="51">
      <c r="A166" s="47" t="s">
        <v>211</v>
      </c>
      <c r="B166" s="65" t="s">
        <v>72</v>
      </c>
      <c r="C166" s="48" t="s">
        <v>663</v>
      </c>
      <c r="D166" s="50"/>
      <c r="E166" s="493">
        <f>E167+E179</f>
        <v>155159.157</v>
      </c>
      <c r="G166" s="140"/>
      <c r="O166" s="29"/>
    </row>
    <row r="167" spans="1:15" s="59" customFormat="1" ht="102">
      <c r="A167" s="47" t="s">
        <v>742</v>
      </c>
      <c r="B167" s="65" t="s">
        <v>72</v>
      </c>
      <c r="C167" s="51" t="s">
        <v>700</v>
      </c>
      <c r="D167" s="53"/>
      <c r="E167" s="493">
        <f>E169+E171+E177</f>
        <v>155159.157</v>
      </c>
      <c r="G167" s="141"/>
      <c r="O167" s="18"/>
    </row>
    <row r="168" spans="1:8" s="59" customFormat="1" ht="25.5">
      <c r="A168" s="25" t="s">
        <v>697</v>
      </c>
      <c r="B168" s="65" t="s">
        <v>72</v>
      </c>
      <c r="C168" s="51" t="s">
        <v>698</v>
      </c>
      <c r="D168" s="402"/>
      <c r="E168" s="493">
        <f>E169</f>
        <v>67990.57108</v>
      </c>
      <c r="G168" s="141"/>
      <c r="H168" s="141"/>
    </row>
    <row r="169" spans="1:15" s="59" customFormat="1" ht="127.5">
      <c r="A169" s="52" t="s">
        <v>397</v>
      </c>
      <c r="B169" s="66" t="s">
        <v>72</v>
      </c>
      <c r="C169" s="43" t="s">
        <v>59</v>
      </c>
      <c r="D169" s="53"/>
      <c r="E169" s="493">
        <f>E170</f>
        <v>67990.57108</v>
      </c>
      <c r="G169" s="141"/>
      <c r="O169" s="18"/>
    </row>
    <row r="170" spans="1:8" ht="12.75">
      <c r="A170" s="33" t="s">
        <v>311</v>
      </c>
      <c r="B170" s="66" t="s">
        <v>72</v>
      </c>
      <c r="C170" s="43" t="s">
        <v>59</v>
      </c>
      <c r="D170" s="44">
        <v>410</v>
      </c>
      <c r="E170" s="465">
        <v>67990.57108</v>
      </c>
      <c r="H170" s="131"/>
    </row>
    <row r="171" spans="1:5" ht="127.5">
      <c r="A171" s="126" t="s">
        <v>254</v>
      </c>
      <c r="B171" s="127" t="s">
        <v>72</v>
      </c>
      <c r="C171" s="128" t="s">
        <v>60</v>
      </c>
      <c r="D171" s="129"/>
      <c r="E171" s="496">
        <f>E172+E174</f>
        <v>76268.58592</v>
      </c>
    </row>
    <row r="172" spans="1:5" ht="127.5">
      <c r="A172" s="52" t="s">
        <v>400</v>
      </c>
      <c r="B172" s="66" t="s">
        <v>72</v>
      </c>
      <c r="C172" s="43" t="s">
        <v>60</v>
      </c>
      <c r="D172" s="54"/>
      <c r="E172" s="465">
        <f>E173</f>
        <v>30507.43437</v>
      </c>
    </row>
    <row r="173" spans="1:8" ht="12.75">
      <c r="A173" s="33" t="s">
        <v>311</v>
      </c>
      <c r="B173" s="66" t="s">
        <v>72</v>
      </c>
      <c r="C173" s="43" t="s">
        <v>60</v>
      </c>
      <c r="D173" s="44">
        <v>410</v>
      </c>
      <c r="E173" s="465">
        <v>30507.43437</v>
      </c>
      <c r="H173" s="131"/>
    </row>
    <row r="174" spans="1:9" ht="127.5">
      <c r="A174" s="52" t="s">
        <v>253</v>
      </c>
      <c r="B174" s="66" t="s">
        <v>72</v>
      </c>
      <c r="C174" s="43" t="s">
        <v>60</v>
      </c>
      <c r="D174" s="54"/>
      <c r="E174" s="465">
        <f>E175</f>
        <v>45761.15155</v>
      </c>
      <c r="I174" s="150"/>
    </row>
    <row r="175" spans="1:8" ht="12.75">
      <c r="A175" s="33" t="s">
        <v>311</v>
      </c>
      <c r="B175" s="66" t="s">
        <v>72</v>
      </c>
      <c r="C175" s="43" t="s">
        <v>60</v>
      </c>
      <c r="D175" s="44">
        <v>410</v>
      </c>
      <c r="E175" s="465">
        <v>45761.15155</v>
      </c>
      <c r="H175" s="131"/>
    </row>
    <row r="176" spans="1:8" s="59" customFormat="1" ht="25.5" hidden="1">
      <c r="A176" s="25" t="s">
        <v>697</v>
      </c>
      <c r="B176" s="65" t="s">
        <v>72</v>
      </c>
      <c r="C176" s="51" t="s">
        <v>698</v>
      </c>
      <c r="D176" s="402"/>
      <c r="E176" s="493">
        <f>E177</f>
        <v>10900</v>
      </c>
      <c r="G176" s="141"/>
      <c r="H176" s="141"/>
    </row>
    <row r="177" spans="1:15" s="63" customFormat="1" ht="93" customHeight="1">
      <c r="A177" s="52" t="s">
        <v>743</v>
      </c>
      <c r="B177" s="66" t="s">
        <v>72</v>
      </c>
      <c r="C177" s="43" t="s">
        <v>699</v>
      </c>
      <c r="D177" s="54"/>
      <c r="E177" s="465">
        <f>E178</f>
        <v>10900</v>
      </c>
      <c r="G177" s="140"/>
      <c r="O177" s="29"/>
    </row>
    <row r="178" spans="1:15" s="59" customFormat="1" ht="14.25" customHeight="1">
      <c r="A178" s="3" t="s">
        <v>310</v>
      </c>
      <c r="B178" s="66" t="s">
        <v>72</v>
      </c>
      <c r="C178" s="43" t="s">
        <v>699</v>
      </c>
      <c r="D178" s="44">
        <v>410</v>
      </c>
      <c r="E178" s="465">
        <v>10900</v>
      </c>
      <c r="G178" s="141"/>
      <c r="H178" s="141"/>
      <c r="O178" s="18"/>
    </row>
    <row r="179" spans="1:15" s="59" customFormat="1" ht="64.5" hidden="1">
      <c r="A179" s="47" t="s">
        <v>267</v>
      </c>
      <c r="B179" s="65" t="s">
        <v>72</v>
      </c>
      <c r="C179" s="51" t="s">
        <v>268</v>
      </c>
      <c r="D179" s="53"/>
      <c r="E179" s="493">
        <f>E180+E182</f>
        <v>0</v>
      </c>
      <c r="O179" s="18"/>
    </row>
    <row r="180" spans="1:15" s="59" customFormat="1" ht="90.75" hidden="1">
      <c r="A180" s="52" t="s">
        <v>274</v>
      </c>
      <c r="B180" s="66" t="s">
        <v>72</v>
      </c>
      <c r="C180" s="43" t="s">
        <v>269</v>
      </c>
      <c r="D180" s="53"/>
      <c r="E180" s="493">
        <f>E181</f>
        <v>0</v>
      </c>
      <c r="O180" s="18"/>
    </row>
    <row r="181" spans="1:7" ht="25.5" hidden="1">
      <c r="A181" s="3" t="s">
        <v>75</v>
      </c>
      <c r="B181" s="66" t="s">
        <v>72</v>
      </c>
      <c r="C181" s="43" t="s">
        <v>269</v>
      </c>
      <c r="D181" s="44">
        <v>414</v>
      </c>
      <c r="E181" s="465">
        <v>0</v>
      </c>
      <c r="G181" s="18"/>
    </row>
    <row r="182" spans="1:15" s="59" customFormat="1" ht="39" hidden="1">
      <c r="A182" s="52" t="s">
        <v>286</v>
      </c>
      <c r="B182" s="66" t="s">
        <v>72</v>
      </c>
      <c r="C182" s="43" t="s">
        <v>285</v>
      </c>
      <c r="D182" s="53"/>
      <c r="E182" s="493">
        <f>E183</f>
        <v>0</v>
      </c>
      <c r="O182" s="18"/>
    </row>
    <row r="183" spans="1:7" ht="25.5" hidden="1">
      <c r="A183" s="3" t="s">
        <v>75</v>
      </c>
      <c r="B183" s="66" t="s">
        <v>72</v>
      </c>
      <c r="C183" s="43" t="s">
        <v>285</v>
      </c>
      <c r="D183" s="44">
        <v>414</v>
      </c>
      <c r="E183" s="465">
        <v>0</v>
      </c>
      <c r="G183" s="18"/>
    </row>
    <row r="184" spans="1:8" s="102" customFormat="1" ht="15">
      <c r="A184" s="124" t="s">
        <v>110</v>
      </c>
      <c r="B184" s="91" t="s">
        <v>109</v>
      </c>
      <c r="C184" s="89"/>
      <c r="D184" s="89"/>
      <c r="E184" s="486">
        <f>E185+E198</f>
        <v>6844.42436</v>
      </c>
      <c r="G184" s="148"/>
      <c r="H184" s="149"/>
    </row>
    <row r="185" spans="1:5" ht="25.5">
      <c r="A185" s="23" t="s">
        <v>153</v>
      </c>
      <c r="B185" s="65" t="s">
        <v>109</v>
      </c>
      <c r="C185" s="40" t="s">
        <v>640</v>
      </c>
      <c r="D185" s="40"/>
      <c r="E185" s="488">
        <f>E186</f>
        <v>2439.42436</v>
      </c>
    </row>
    <row r="186" spans="1:5" ht="25.5">
      <c r="A186" s="25" t="s">
        <v>120</v>
      </c>
      <c r="B186" s="65" t="s">
        <v>109</v>
      </c>
      <c r="C186" s="21" t="s">
        <v>639</v>
      </c>
      <c r="D186" s="21"/>
      <c r="E186" s="464">
        <f>E190+E192+E194+E187+E196</f>
        <v>2439.42436</v>
      </c>
    </row>
    <row r="187" spans="1:5" ht="25.5" hidden="1">
      <c r="A187" s="87" t="s">
        <v>297</v>
      </c>
      <c r="B187" s="66" t="s">
        <v>109</v>
      </c>
      <c r="C187" s="43" t="s">
        <v>212</v>
      </c>
      <c r="D187" s="54"/>
      <c r="E187" s="465">
        <f>E188</f>
        <v>0</v>
      </c>
    </row>
    <row r="188" spans="1:5" ht="31.5" customHeight="1" hidden="1">
      <c r="A188" s="31" t="s">
        <v>305</v>
      </c>
      <c r="B188" s="66" t="s">
        <v>109</v>
      </c>
      <c r="C188" s="43" t="s">
        <v>212</v>
      </c>
      <c r="D188" s="36">
        <v>240</v>
      </c>
      <c r="E188" s="465"/>
    </row>
    <row r="189" spans="1:5" ht="14.25" customHeight="1">
      <c r="A189" s="25" t="s">
        <v>120</v>
      </c>
      <c r="B189" s="65" t="s">
        <v>109</v>
      </c>
      <c r="C189" s="51" t="s">
        <v>638</v>
      </c>
      <c r="D189" s="36"/>
      <c r="E189" s="465">
        <f>E190+E192</f>
        <v>2439.42436</v>
      </c>
    </row>
    <row r="190" spans="1:8" ht="25.5">
      <c r="A190" s="3" t="s">
        <v>215</v>
      </c>
      <c r="B190" s="66" t="s">
        <v>109</v>
      </c>
      <c r="C190" s="43" t="s">
        <v>695</v>
      </c>
      <c r="D190" s="44"/>
      <c r="E190" s="465">
        <f>E191</f>
        <v>1000</v>
      </c>
      <c r="H190" s="112"/>
    </row>
    <row r="191" spans="1:5" ht="25.5">
      <c r="A191" s="31" t="s">
        <v>82</v>
      </c>
      <c r="B191" s="66" t="s">
        <v>109</v>
      </c>
      <c r="C191" s="43" t="s">
        <v>695</v>
      </c>
      <c r="D191" s="44">
        <v>810</v>
      </c>
      <c r="E191" s="465">
        <v>1000</v>
      </c>
    </row>
    <row r="192" spans="1:17" s="67" customFormat="1" ht="25.5">
      <c r="A192" s="156" t="s">
        <v>291</v>
      </c>
      <c r="B192" s="28" t="s">
        <v>109</v>
      </c>
      <c r="C192" s="1" t="s">
        <v>696</v>
      </c>
      <c r="D192" s="116"/>
      <c r="E192" s="465">
        <f>E193</f>
        <v>1439.4243600000002</v>
      </c>
      <c r="O192" s="166"/>
      <c r="Q192" s="177"/>
    </row>
    <row r="193" spans="1:15" s="67" customFormat="1" ht="29.25" customHeight="1">
      <c r="A193" s="31" t="s">
        <v>305</v>
      </c>
      <c r="B193" s="28" t="s">
        <v>109</v>
      </c>
      <c r="C193" s="1" t="s">
        <v>696</v>
      </c>
      <c r="D193" s="36">
        <v>240</v>
      </c>
      <c r="E193" s="465">
        <f>117.60469+116.42775+115.25082+114.07388+218.74294+111.72+110.54306+109.36612+108.18918+107.01224+105.83531+104.65837</f>
        <v>1439.4243600000002</v>
      </c>
      <c r="O193" s="166"/>
    </row>
    <row r="194" spans="1:15" s="67" customFormat="1" ht="25.5" hidden="1">
      <c r="A194" s="156" t="s">
        <v>289</v>
      </c>
      <c r="B194" s="28" t="s">
        <v>109</v>
      </c>
      <c r="C194" s="1" t="s">
        <v>290</v>
      </c>
      <c r="D194" s="116"/>
      <c r="E194" s="465">
        <f>E195</f>
        <v>0</v>
      </c>
      <c r="O194" s="166"/>
    </row>
    <row r="195" spans="1:15" s="67" customFormat="1" ht="25.5" hidden="1">
      <c r="A195" s="33" t="s">
        <v>86</v>
      </c>
      <c r="B195" s="28" t="s">
        <v>109</v>
      </c>
      <c r="C195" s="1" t="s">
        <v>290</v>
      </c>
      <c r="D195" s="116">
        <v>244</v>
      </c>
      <c r="E195" s="465"/>
      <c r="O195" s="166"/>
    </row>
    <row r="196" spans="1:15" s="67" customFormat="1" ht="12.75" hidden="1">
      <c r="A196" s="33" t="s">
        <v>620</v>
      </c>
      <c r="B196" s="28" t="s">
        <v>109</v>
      </c>
      <c r="C196" s="1" t="s">
        <v>617</v>
      </c>
      <c r="D196" s="116"/>
      <c r="E196" s="465">
        <f>E197</f>
        <v>0</v>
      </c>
      <c r="O196" s="166"/>
    </row>
    <row r="197" spans="1:15" s="67" customFormat="1" ht="39" hidden="1">
      <c r="A197" s="31" t="s">
        <v>305</v>
      </c>
      <c r="B197" s="28" t="s">
        <v>109</v>
      </c>
      <c r="C197" s="1" t="s">
        <v>617</v>
      </c>
      <c r="D197" s="116">
        <v>240</v>
      </c>
      <c r="E197" s="465"/>
      <c r="O197" s="166"/>
    </row>
    <row r="198" spans="1:15" s="59" customFormat="1" ht="51">
      <c r="A198" s="23" t="s">
        <v>624</v>
      </c>
      <c r="B198" s="20" t="s">
        <v>109</v>
      </c>
      <c r="C198" s="21" t="s">
        <v>683</v>
      </c>
      <c r="D198" s="21"/>
      <c r="E198" s="464">
        <f>E199+E205+E217</f>
        <v>4405</v>
      </c>
      <c r="G198" s="141"/>
      <c r="O198" s="18"/>
    </row>
    <row r="199" spans="1:15" s="59" customFormat="1" ht="64.5" hidden="1">
      <c r="A199" s="25" t="s">
        <v>626</v>
      </c>
      <c r="B199" s="20" t="s">
        <v>109</v>
      </c>
      <c r="C199" s="21" t="s">
        <v>111</v>
      </c>
      <c r="D199" s="21"/>
      <c r="E199" s="464">
        <f>E200</f>
        <v>0</v>
      </c>
      <c r="G199" s="141"/>
      <c r="O199" s="18"/>
    </row>
    <row r="200" spans="1:5" ht="90.75" hidden="1">
      <c r="A200" s="27" t="s">
        <v>217</v>
      </c>
      <c r="B200" s="28" t="s">
        <v>109</v>
      </c>
      <c r="C200" s="1" t="s">
        <v>218</v>
      </c>
      <c r="D200" s="1"/>
      <c r="E200" s="491">
        <f>E201+E202+E203</f>
        <v>0</v>
      </c>
    </row>
    <row r="201" spans="1:7" s="19" customFormat="1" ht="29.25" customHeight="1" hidden="1">
      <c r="A201" s="31" t="s">
        <v>305</v>
      </c>
      <c r="B201" s="28" t="s">
        <v>109</v>
      </c>
      <c r="C201" s="1" t="s">
        <v>218</v>
      </c>
      <c r="D201" s="36">
        <v>240</v>
      </c>
      <c r="E201" s="491">
        <v>0</v>
      </c>
      <c r="G201" s="134"/>
    </row>
    <row r="202" spans="1:15" s="67" customFormat="1" ht="25.5" hidden="1">
      <c r="A202" s="31" t="s">
        <v>82</v>
      </c>
      <c r="B202" s="28" t="s">
        <v>109</v>
      </c>
      <c r="C202" s="1" t="s">
        <v>218</v>
      </c>
      <c r="D202" s="44">
        <v>810</v>
      </c>
      <c r="E202" s="465"/>
      <c r="O202" s="166"/>
    </row>
    <row r="203" spans="1:15" s="68" customFormat="1" ht="78" hidden="1">
      <c r="A203" s="30" t="s">
        <v>294</v>
      </c>
      <c r="B203" s="28" t="s">
        <v>109</v>
      </c>
      <c r="C203" s="1" t="s">
        <v>618</v>
      </c>
      <c r="D203" s="1"/>
      <c r="E203" s="491">
        <f>E204</f>
        <v>0</v>
      </c>
      <c r="O203" s="19"/>
    </row>
    <row r="204" spans="1:15" s="67" customFormat="1" ht="25.5" hidden="1">
      <c r="A204" s="31" t="s">
        <v>82</v>
      </c>
      <c r="B204" s="28" t="s">
        <v>109</v>
      </c>
      <c r="C204" s="1" t="s">
        <v>618</v>
      </c>
      <c r="D204" s="44">
        <v>810</v>
      </c>
      <c r="E204" s="465"/>
      <c r="O204" s="166"/>
    </row>
    <row r="205" spans="1:15" s="68" customFormat="1" ht="89.25">
      <c r="A205" s="25" t="s">
        <v>688</v>
      </c>
      <c r="B205" s="20" t="s">
        <v>109</v>
      </c>
      <c r="C205" s="21" t="s">
        <v>694</v>
      </c>
      <c r="D205" s="21"/>
      <c r="E205" s="464">
        <f>E207+E212+E210+E214</f>
        <v>3825</v>
      </c>
      <c r="G205" s="146"/>
      <c r="O205" s="19"/>
    </row>
    <row r="206" spans="1:15" s="68" customFormat="1" ht="25.5">
      <c r="A206" s="25" t="s">
        <v>690</v>
      </c>
      <c r="B206" s="20" t="s">
        <v>109</v>
      </c>
      <c r="C206" s="21" t="s">
        <v>691</v>
      </c>
      <c r="D206" s="21"/>
      <c r="E206" s="464">
        <f>E207+E214</f>
        <v>3825</v>
      </c>
      <c r="G206" s="146"/>
      <c r="O206" s="19"/>
    </row>
    <row r="207" spans="1:15" s="68" customFormat="1" ht="102">
      <c r="A207" s="30" t="s">
        <v>689</v>
      </c>
      <c r="B207" s="28" t="s">
        <v>109</v>
      </c>
      <c r="C207" s="1" t="s">
        <v>692</v>
      </c>
      <c r="D207" s="1"/>
      <c r="E207" s="491">
        <f>E208+E209</f>
        <v>2085</v>
      </c>
      <c r="G207" s="146"/>
      <c r="O207" s="19"/>
    </row>
    <row r="208" spans="1:15" s="67" customFormat="1" ht="25.5" hidden="1">
      <c r="A208" s="31" t="s">
        <v>82</v>
      </c>
      <c r="B208" s="28" t="s">
        <v>109</v>
      </c>
      <c r="C208" s="1" t="s">
        <v>219</v>
      </c>
      <c r="D208" s="44">
        <v>810</v>
      </c>
      <c r="E208" s="465"/>
      <c r="O208" s="166"/>
    </row>
    <row r="209" spans="1:5" ht="31.5" customHeight="1">
      <c r="A209" s="31" t="s">
        <v>305</v>
      </c>
      <c r="B209" s="28" t="s">
        <v>109</v>
      </c>
      <c r="C209" s="1" t="s">
        <v>692</v>
      </c>
      <c r="D209" s="36">
        <v>240</v>
      </c>
      <c r="E209" s="491">
        <f>1345-1000+1740</f>
        <v>2085</v>
      </c>
    </row>
    <row r="210" spans="1:5" ht="85.5" customHeight="1" hidden="1">
      <c r="A210" s="31" t="s">
        <v>321</v>
      </c>
      <c r="B210" s="28" t="s">
        <v>109</v>
      </c>
      <c r="C210" s="1" t="s">
        <v>320</v>
      </c>
      <c r="D210" s="36"/>
      <c r="E210" s="491">
        <f>E211</f>
        <v>0</v>
      </c>
    </row>
    <row r="211" spans="1:5" ht="15.75" customHeight="1" hidden="1">
      <c r="A211" s="33" t="s">
        <v>311</v>
      </c>
      <c r="B211" s="28" t="s">
        <v>109</v>
      </c>
      <c r="C211" s="1" t="s">
        <v>320</v>
      </c>
      <c r="D211" s="36">
        <v>410</v>
      </c>
      <c r="E211" s="491"/>
    </row>
    <row r="212" spans="1:15" s="68" customFormat="1" ht="78" hidden="1">
      <c r="A212" s="30" t="s">
        <v>294</v>
      </c>
      <c r="B212" s="28" t="s">
        <v>109</v>
      </c>
      <c r="C212" s="1" t="s">
        <v>272</v>
      </c>
      <c r="D212" s="1"/>
      <c r="E212" s="491">
        <f>E213</f>
        <v>0</v>
      </c>
      <c r="O212" s="19"/>
    </row>
    <row r="213" spans="1:15" s="67" customFormat="1" ht="25.5" hidden="1">
      <c r="A213" s="31" t="s">
        <v>82</v>
      </c>
      <c r="B213" s="28" t="s">
        <v>109</v>
      </c>
      <c r="C213" s="1" t="s">
        <v>272</v>
      </c>
      <c r="D213" s="44">
        <v>810</v>
      </c>
      <c r="E213" s="465"/>
      <c r="O213" s="166"/>
    </row>
    <row r="214" spans="1:5" ht="33" customHeight="1">
      <c r="A214" s="31" t="s">
        <v>338</v>
      </c>
      <c r="B214" s="28" t="s">
        <v>109</v>
      </c>
      <c r="C214" s="1" t="s">
        <v>693</v>
      </c>
      <c r="D214" s="36"/>
      <c r="E214" s="491">
        <f>E215+E216</f>
        <v>1740</v>
      </c>
    </row>
    <row r="215" spans="1:5" ht="31.5" customHeight="1">
      <c r="A215" s="31" t="s">
        <v>305</v>
      </c>
      <c r="B215" s="28" t="s">
        <v>109</v>
      </c>
      <c r="C215" s="1" t="s">
        <v>693</v>
      </c>
      <c r="D215" s="36">
        <v>240</v>
      </c>
      <c r="E215" s="491">
        <v>1740</v>
      </c>
    </row>
    <row r="216" spans="1:5" ht="20.25" customHeight="1" hidden="1">
      <c r="A216" s="33" t="s">
        <v>311</v>
      </c>
      <c r="B216" s="28" t="s">
        <v>109</v>
      </c>
      <c r="C216" s="1" t="s">
        <v>333</v>
      </c>
      <c r="D216" s="38">
        <v>410</v>
      </c>
      <c r="E216" s="491"/>
    </row>
    <row r="217" spans="1:15" s="68" customFormat="1" ht="76.5">
      <c r="A217" s="108" t="s">
        <v>684</v>
      </c>
      <c r="B217" s="20" t="s">
        <v>109</v>
      </c>
      <c r="C217" s="21" t="s">
        <v>687</v>
      </c>
      <c r="D217" s="21"/>
      <c r="E217" s="464">
        <f>E219</f>
        <v>580</v>
      </c>
      <c r="G217" s="146"/>
      <c r="O217" s="19"/>
    </row>
    <row r="218" spans="1:15" s="68" customFormat="1" ht="25.5">
      <c r="A218" s="25" t="s">
        <v>677</v>
      </c>
      <c r="B218" s="65" t="s">
        <v>109</v>
      </c>
      <c r="C218" s="119" t="s">
        <v>685</v>
      </c>
      <c r="D218" s="21"/>
      <c r="E218" s="464">
        <f>E219</f>
        <v>580</v>
      </c>
      <c r="G218" s="146"/>
      <c r="O218" s="19"/>
    </row>
    <row r="219" spans="1:15" s="68" customFormat="1" ht="84" customHeight="1">
      <c r="A219" s="30" t="s">
        <v>744</v>
      </c>
      <c r="B219" s="66" t="s">
        <v>109</v>
      </c>
      <c r="C219" s="117" t="s">
        <v>686</v>
      </c>
      <c r="D219" s="1"/>
      <c r="E219" s="491">
        <f>E220+E221</f>
        <v>580</v>
      </c>
      <c r="G219" s="146"/>
      <c r="O219" s="19"/>
    </row>
    <row r="220" spans="1:15" s="67" customFormat="1" ht="25.5">
      <c r="A220" s="33" t="s">
        <v>86</v>
      </c>
      <c r="B220" s="66" t="s">
        <v>109</v>
      </c>
      <c r="C220" s="117" t="s">
        <v>686</v>
      </c>
      <c r="D220" s="36">
        <v>240</v>
      </c>
      <c r="E220" s="465">
        <v>580</v>
      </c>
      <c r="G220" s="147"/>
      <c r="O220" s="166"/>
    </row>
    <row r="221" spans="1:15" s="67" customFormat="1" ht="12.75" hidden="1">
      <c r="A221" s="33" t="s">
        <v>311</v>
      </c>
      <c r="B221" s="66" t="s">
        <v>109</v>
      </c>
      <c r="C221" s="117" t="s">
        <v>241</v>
      </c>
      <c r="D221" s="44">
        <v>410</v>
      </c>
      <c r="E221" s="465">
        <f>747-747</f>
        <v>0</v>
      </c>
      <c r="O221" s="166"/>
    </row>
    <row r="222" spans="1:15" s="103" customFormat="1" ht="15">
      <c r="A222" s="100" t="s">
        <v>142</v>
      </c>
      <c r="B222" s="91" t="s">
        <v>143</v>
      </c>
      <c r="C222" s="89"/>
      <c r="D222" s="89"/>
      <c r="E222" s="488">
        <f>E224+E250+E266+E270+E246</f>
        <v>17711.946</v>
      </c>
      <c r="O222" s="167"/>
    </row>
    <row r="223" spans="1:5" ht="25.5">
      <c r="A223" s="23" t="s">
        <v>153</v>
      </c>
      <c r="B223" s="65" t="s">
        <v>143</v>
      </c>
      <c r="C223" s="51" t="s">
        <v>640</v>
      </c>
      <c r="D223" s="54"/>
      <c r="E223" s="493">
        <f>E224</f>
        <v>4600</v>
      </c>
    </row>
    <row r="224" spans="1:5" ht="25.5">
      <c r="A224" s="25" t="s">
        <v>120</v>
      </c>
      <c r="B224" s="65" t="s">
        <v>143</v>
      </c>
      <c r="C224" s="21" t="s">
        <v>638</v>
      </c>
      <c r="D224" s="21"/>
      <c r="E224" s="464">
        <f>E225+E233+E235+E237+E241+E239+E243+E230</f>
        <v>4600</v>
      </c>
    </row>
    <row r="225" spans="1:7" s="19" customFormat="1" ht="25.5" hidden="1">
      <c r="A225" s="46" t="s">
        <v>156</v>
      </c>
      <c r="B225" s="37" t="s">
        <v>143</v>
      </c>
      <c r="C225" s="36" t="s">
        <v>118</v>
      </c>
      <c r="D225" s="36"/>
      <c r="E225" s="489">
        <f>E226+E227+E228+E229</f>
        <v>0</v>
      </c>
      <c r="G225" s="134"/>
    </row>
    <row r="226" spans="1:7" s="64" customFormat="1" ht="18.75" customHeight="1" hidden="1">
      <c r="A226" s="169" t="s">
        <v>308</v>
      </c>
      <c r="B226" s="37" t="s">
        <v>143</v>
      </c>
      <c r="C226" s="36" t="s">
        <v>118</v>
      </c>
      <c r="D226" s="36">
        <v>110</v>
      </c>
      <c r="E226" s="489"/>
      <c r="G226" s="142"/>
    </row>
    <row r="227" spans="1:15" s="26" customFormat="1" ht="25.5" hidden="1">
      <c r="A227" s="33" t="s">
        <v>157</v>
      </c>
      <c r="B227" s="37" t="s">
        <v>143</v>
      </c>
      <c r="C227" s="36" t="s">
        <v>118</v>
      </c>
      <c r="D227" s="36">
        <v>112</v>
      </c>
      <c r="E227" s="489">
        <v>0</v>
      </c>
      <c r="G227" s="138"/>
      <c r="O227" s="62"/>
    </row>
    <row r="228" spans="1:7" s="29" customFormat="1" ht="27" customHeight="1" hidden="1">
      <c r="A228" s="31" t="s">
        <v>305</v>
      </c>
      <c r="B228" s="37" t="s">
        <v>143</v>
      </c>
      <c r="C228" s="36" t="s">
        <v>118</v>
      </c>
      <c r="D228" s="36">
        <v>240</v>
      </c>
      <c r="E228" s="489"/>
      <c r="G228" s="136"/>
    </row>
    <row r="229" spans="1:7" s="29" customFormat="1" ht="18.75" customHeight="1" hidden="1">
      <c r="A229" s="169" t="s">
        <v>309</v>
      </c>
      <c r="B229" s="37" t="s">
        <v>143</v>
      </c>
      <c r="C229" s="36" t="s">
        <v>118</v>
      </c>
      <c r="D229" s="36">
        <v>850</v>
      </c>
      <c r="E229" s="489"/>
      <c r="G229" s="136"/>
    </row>
    <row r="230" spans="1:7" s="19" customFormat="1" ht="25.5" hidden="1">
      <c r="A230" s="46" t="s">
        <v>346</v>
      </c>
      <c r="B230" s="37" t="s">
        <v>143</v>
      </c>
      <c r="C230" s="36" t="s">
        <v>345</v>
      </c>
      <c r="D230" s="36"/>
      <c r="E230" s="489">
        <f>E231</f>
        <v>0</v>
      </c>
      <c r="G230" s="134"/>
    </row>
    <row r="231" spans="1:7" s="64" customFormat="1" ht="18.75" customHeight="1" hidden="1">
      <c r="A231" s="3" t="s">
        <v>314</v>
      </c>
      <c r="B231" s="37" t="s">
        <v>143</v>
      </c>
      <c r="C231" s="36" t="s">
        <v>345</v>
      </c>
      <c r="D231" s="36">
        <v>610</v>
      </c>
      <c r="E231" s="489">
        <v>0</v>
      </c>
      <c r="G231" s="142"/>
    </row>
    <row r="232" spans="1:7" s="64" customFormat="1" ht="12.75" customHeight="1">
      <c r="A232" s="25" t="s">
        <v>120</v>
      </c>
      <c r="B232" s="401" t="s">
        <v>143</v>
      </c>
      <c r="C232" s="399" t="s">
        <v>638</v>
      </c>
      <c r="D232" s="36"/>
      <c r="E232" s="489">
        <f>E233+E235+E237</f>
        <v>4600</v>
      </c>
      <c r="G232" s="142"/>
    </row>
    <row r="233" spans="1:5" ht="25.5">
      <c r="A233" s="46" t="s">
        <v>220</v>
      </c>
      <c r="B233" s="66" t="s">
        <v>143</v>
      </c>
      <c r="C233" s="43" t="s">
        <v>674</v>
      </c>
      <c r="D233" s="44"/>
      <c r="E233" s="465">
        <f>E234</f>
        <v>3800</v>
      </c>
    </row>
    <row r="234" spans="1:5" ht="29.25" customHeight="1">
      <c r="A234" s="31" t="s">
        <v>305</v>
      </c>
      <c r="B234" s="66" t="s">
        <v>143</v>
      </c>
      <c r="C234" s="43" t="s">
        <v>674</v>
      </c>
      <c r="D234" s="36">
        <v>240</v>
      </c>
      <c r="E234" s="465">
        <v>3800</v>
      </c>
    </row>
    <row r="235" spans="1:15" s="67" customFormat="1" ht="25.5">
      <c r="A235" s="42" t="s">
        <v>766</v>
      </c>
      <c r="B235" s="66" t="s">
        <v>143</v>
      </c>
      <c r="C235" s="43" t="s">
        <v>675</v>
      </c>
      <c r="D235" s="44"/>
      <c r="E235" s="465">
        <f>E236</f>
        <v>500</v>
      </c>
      <c r="G235" s="147"/>
      <c r="O235" s="166"/>
    </row>
    <row r="236" spans="1:7" s="62" customFormat="1" ht="28.5" customHeight="1">
      <c r="A236" s="31" t="s">
        <v>82</v>
      </c>
      <c r="B236" s="66" t="s">
        <v>143</v>
      </c>
      <c r="C236" s="43" t="s">
        <v>675</v>
      </c>
      <c r="D236" s="36">
        <v>810</v>
      </c>
      <c r="E236" s="465">
        <v>500</v>
      </c>
      <c r="G236" s="145"/>
    </row>
    <row r="237" spans="1:7" s="29" customFormat="1" ht="25.5">
      <c r="A237" s="3" t="s">
        <v>221</v>
      </c>
      <c r="B237" s="66" t="s">
        <v>143</v>
      </c>
      <c r="C237" s="43" t="s">
        <v>676</v>
      </c>
      <c r="D237" s="44"/>
      <c r="E237" s="465">
        <f>E238</f>
        <v>300</v>
      </c>
      <c r="G237" s="136"/>
    </row>
    <row r="238" spans="1:7" s="29" customFormat="1" ht="29.25" customHeight="1">
      <c r="A238" s="31" t="s">
        <v>305</v>
      </c>
      <c r="B238" s="66" t="s">
        <v>143</v>
      </c>
      <c r="C238" s="43" t="s">
        <v>676</v>
      </c>
      <c r="D238" s="36">
        <v>240</v>
      </c>
      <c r="E238" s="465">
        <v>300</v>
      </c>
      <c r="G238" s="136"/>
    </row>
    <row r="239" spans="1:5" s="29" customFormat="1" ht="39" hidden="1">
      <c r="A239" s="31" t="s">
        <v>296</v>
      </c>
      <c r="B239" s="66" t="s">
        <v>143</v>
      </c>
      <c r="C239" s="43" t="s">
        <v>287</v>
      </c>
      <c r="D239" s="44"/>
      <c r="E239" s="465">
        <f>E240</f>
        <v>0</v>
      </c>
    </row>
    <row r="240" spans="1:5" s="29" customFormat="1" ht="25.5" hidden="1">
      <c r="A240" s="33" t="s">
        <v>86</v>
      </c>
      <c r="B240" s="66" t="s">
        <v>143</v>
      </c>
      <c r="C240" s="43" t="s">
        <v>287</v>
      </c>
      <c r="D240" s="44">
        <v>244</v>
      </c>
      <c r="E240" s="465"/>
    </row>
    <row r="241" spans="1:5" s="29" customFormat="1" ht="12.75" hidden="1">
      <c r="A241" s="33" t="s">
        <v>258</v>
      </c>
      <c r="B241" s="66" t="s">
        <v>143</v>
      </c>
      <c r="C241" s="43" t="s">
        <v>257</v>
      </c>
      <c r="D241" s="44"/>
      <c r="E241" s="465">
        <f>E242</f>
        <v>0</v>
      </c>
    </row>
    <row r="242" spans="1:5" s="29" customFormat="1" ht="25.5" hidden="1">
      <c r="A242" s="33" t="s">
        <v>86</v>
      </c>
      <c r="B242" s="66" t="s">
        <v>143</v>
      </c>
      <c r="C242" s="43" t="s">
        <v>257</v>
      </c>
      <c r="D242" s="44">
        <v>244</v>
      </c>
      <c r="E242" s="465"/>
    </row>
    <row r="243" spans="1:7" s="29" customFormat="1" ht="25.5" hidden="1">
      <c r="A243" s="3" t="s">
        <v>334</v>
      </c>
      <c r="B243" s="66" t="s">
        <v>143</v>
      </c>
      <c r="C243" s="43" t="s">
        <v>335</v>
      </c>
      <c r="D243" s="44"/>
      <c r="E243" s="465">
        <f>E244</f>
        <v>0</v>
      </c>
      <c r="G243" s="136"/>
    </row>
    <row r="244" spans="1:7" s="29" customFormat="1" ht="29.25" customHeight="1" hidden="1">
      <c r="A244" s="31" t="s">
        <v>305</v>
      </c>
      <c r="B244" s="66" t="s">
        <v>143</v>
      </c>
      <c r="C244" s="43" t="s">
        <v>335</v>
      </c>
      <c r="D244" s="36">
        <v>240</v>
      </c>
      <c r="E244" s="465"/>
      <c r="G244" s="136"/>
    </row>
    <row r="245" spans="1:15" s="63" customFormat="1" ht="39" hidden="1">
      <c r="A245" s="47" t="s">
        <v>625</v>
      </c>
      <c r="B245" s="65" t="s">
        <v>143</v>
      </c>
      <c r="C245" s="51" t="s">
        <v>683</v>
      </c>
      <c r="D245" s="54"/>
      <c r="E245" s="493">
        <f>E246+E258</f>
        <v>0</v>
      </c>
      <c r="G245" s="140"/>
      <c r="O245" s="29"/>
    </row>
    <row r="246" spans="1:15" s="59" customFormat="1" ht="64.5" hidden="1">
      <c r="A246" s="47" t="s">
        <v>627</v>
      </c>
      <c r="B246" s="65" t="s">
        <v>143</v>
      </c>
      <c r="C246" s="51" t="s">
        <v>673</v>
      </c>
      <c r="D246" s="54"/>
      <c r="E246" s="493">
        <f>E247</f>
        <v>0</v>
      </c>
      <c r="G246" s="141"/>
      <c r="O246" s="18"/>
    </row>
    <row r="247" spans="1:15" s="59" customFormat="1" ht="25.5" hidden="1">
      <c r="A247" s="25" t="s">
        <v>671</v>
      </c>
      <c r="B247" s="20" t="s">
        <v>143</v>
      </c>
      <c r="C247" s="400" t="s">
        <v>672</v>
      </c>
      <c r="D247" s="21"/>
      <c r="E247" s="464">
        <f>E248</f>
        <v>0</v>
      </c>
      <c r="G247" s="141"/>
      <c r="O247" s="18"/>
    </row>
    <row r="248" spans="1:5" ht="25.5" hidden="1">
      <c r="A248" s="52" t="s">
        <v>628</v>
      </c>
      <c r="B248" s="66" t="s">
        <v>143</v>
      </c>
      <c r="C248" s="399" t="s">
        <v>670</v>
      </c>
      <c r="D248" s="54"/>
      <c r="E248" s="465">
        <f>E249</f>
        <v>0</v>
      </c>
    </row>
    <row r="249" spans="1:5" ht="30" customHeight="1" hidden="1">
      <c r="A249" s="31" t="s">
        <v>305</v>
      </c>
      <c r="B249" s="66" t="s">
        <v>143</v>
      </c>
      <c r="C249" s="399" t="s">
        <v>670</v>
      </c>
      <c r="D249" s="36">
        <v>240</v>
      </c>
      <c r="E249" s="465">
        <v>0</v>
      </c>
    </row>
    <row r="250" spans="1:15" s="63" customFormat="1" ht="25.5">
      <c r="A250" s="47" t="s">
        <v>222</v>
      </c>
      <c r="B250" s="65" t="s">
        <v>143</v>
      </c>
      <c r="C250" s="51" t="s">
        <v>682</v>
      </c>
      <c r="D250" s="54"/>
      <c r="E250" s="493">
        <f>E251+E261</f>
        <v>13111.946</v>
      </c>
      <c r="G250" s="140"/>
      <c r="O250" s="29"/>
    </row>
    <row r="251" spans="1:15" s="59" customFormat="1" ht="51">
      <c r="A251" s="47" t="s">
        <v>223</v>
      </c>
      <c r="B251" s="65" t="s">
        <v>143</v>
      </c>
      <c r="C251" s="51" t="s">
        <v>679</v>
      </c>
      <c r="D251" s="54"/>
      <c r="E251" s="493">
        <f>E255+E257+E259+E253</f>
        <v>13111.946</v>
      </c>
      <c r="G251" s="141"/>
      <c r="O251" s="18"/>
    </row>
    <row r="252" spans="1:15" s="59" customFormat="1" ht="12.75">
      <c r="A252" s="47" t="s">
        <v>678</v>
      </c>
      <c r="B252" s="65" t="s">
        <v>143</v>
      </c>
      <c r="C252" s="51" t="s">
        <v>680</v>
      </c>
      <c r="D252" s="54"/>
      <c r="E252" s="493">
        <f>E253</f>
        <v>13111.946</v>
      </c>
      <c r="G252" s="141"/>
      <c r="O252" s="18"/>
    </row>
    <row r="253" spans="1:5" ht="63.75">
      <c r="A253" s="52" t="s">
        <v>349</v>
      </c>
      <c r="B253" s="66" t="s">
        <v>143</v>
      </c>
      <c r="C253" s="36" t="s">
        <v>681</v>
      </c>
      <c r="D253" s="54"/>
      <c r="E253" s="465">
        <f>E254</f>
        <v>13111.946</v>
      </c>
    </row>
    <row r="254" spans="1:7" s="64" customFormat="1" ht="18.75" customHeight="1">
      <c r="A254" s="3" t="s">
        <v>314</v>
      </c>
      <c r="B254" s="37" t="s">
        <v>143</v>
      </c>
      <c r="C254" s="36" t="s">
        <v>681</v>
      </c>
      <c r="D254" s="36">
        <v>610</v>
      </c>
      <c r="E254" s="489">
        <f>12611.946+500</f>
        <v>13111.946</v>
      </c>
      <c r="G254" s="142"/>
    </row>
    <row r="255" spans="1:5" ht="51.75" hidden="1">
      <c r="A255" s="52" t="s">
        <v>242</v>
      </c>
      <c r="B255" s="66" t="s">
        <v>143</v>
      </c>
      <c r="C255" s="43" t="s">
        <v>224</v>
      </c>
      <c r="D255" s="54"/>
      <c r="E255" s="465">
        <f>E256</f>
        <v>0</v>
      </c>
    </row>
    <row r="256" spans="1:5" ht="25.5" customHeight="1" hidden="1">
      <c r="A256" s="31" t="s">
        <v>305</v>
      </c>
      <c r="B256" s="66" t="s">
        <v>143</v>
      </c>
      <c r="C256" s="43" t="s">
        <v>224</v>
      </c>
      <c r="D256" s="36">
        <v>240</v>
      </c>
      <c r="E256" s="465"/>
    </row>
    <row r="257" spans="1:5" ht="41.25" customHeight="1" hidden="1">
      <c r="A257" s="33" t="s">
        <v>225</v>
      </c>
      <c r="B257" s="66" t="s">
        <v>143</v>
      </c>
      <c r="C257" s="43" t="s">
        <v>226</v>
      </c>
      <c r="D257" s="54"/>
      <c r="E257" s="465">
        <f>E258</f>
        <v>0</v>
      </c>
    </row>
    <row r="258" spans="1:5" ht="27.75" customHeight="1" hidden="1">
      <c r="A258" s="31" t="s">
        <v>305</v>
      </c>
      <c r="B258" s="66" t="s">
        <v>143</v>
      </c>
      <c r="C258" s="43" t="s">
        <v>226</v>
      </c>
      <c r="D258" s="36">
        <v>240</v>
      </c>
      <c r="E258" s="465"/>
    </row>
    <row r="259" spans="1:5" ht="51" customHeight="1" hidden="1">
      <c r="A259" s="33" t="s">
        <v>227</v>
      </c>
      <c r="B259" s="66" t="s">
        <v>143</v>
      </c>
      <c r="C259" s="43" t="s">
        <v>233</v>
      </c>
      <c r="D259" s="54"/>
      <c r="E259" s="465">
        <f>E260</f>
        <v>0</v>
      </c>
    </row>
    <row r="260" spans="1:5" ht="24.75" customHeight="1" hidden="1">
      <c r="A260" s="31" t="s">
        <v>305</v>
      </c>
      <c r="B260" s="66" t="s">
        <v>143</v>
      </c>
      <c r="C260" s="43" t="s">
        <v>233</v>
      </c>
      <c r="D260" s="36">
        <v>240</v>
      </c>
      <c r="E260" s="465"/>
    </row>
    <row r="261" spans="1:15" s="59" customFormat="1" ht="39" hidden="1">
      <c r="A261" s="47" t="s">
        <v>228</v>
      </c>
      <c r="B261" s="65" t="s">
        <v>143</v>
      </c>
      <c r="C261" s="51" t="s">
        <v>152</v>
      </c>
      <c r="D261" s="54"/>
      <c r="E261" s="493">
        <f>E262+E264</f>
        <v>0</v>
      </c>
      <c r="G261" s="141"/>
      <c r="O261" s="18"/>
    </row>
    <row r="262" spans="1:5" ht="51.75" hidden="1">
      <c r="A262" s="52" t="s">
        <v>275</v>
      </c>
      <c r="B262" s="66" t="s">
        <v>143</v>
      </c>
      <c r="C262" s="43" t="s">
        <v>237</v>
      </c>
      <c r="D262" s="54"/>
      <c r="E262" s="465">
        <f>E263</f>
        <v>0</v>
      </c>
    </row>
    <row r="263" spans="1:5" ht="26.25" customHeight="1" hidden="1">
      <c r="A263" s="31" t="s">
        <v>305</v>
      </c>
      <c r="B263" s="66" t="s">
        <v>143</v>
      </c>
      <c r="C263" s="43" t="s">
        <v>237</v>
      </c>
      <c r="D263" s="36">
        <v>240</v>
      </c>
      <c r="E263" s="465"/>
    </row>
    <row r="264" spans="1:5" ht="51.75" hidden="1">
      <c r="A264" s="52" t="s">
        <v>243</v>
      </c>
      <c r="B264" s="66" t="s">
        <v>143</v>
      </c>
      <c r="C264" s="43" t="s">
        <v>238</v>
      </c>
      <c r="D264" s="54"/>
      <c r="E264" s="465">
        <f>E265</f>
        <v>0</v>
      </c>
    </row>
    <row r="265" spans="1:5" ht="25.5" hidden="1">
      <c r="A265" s="33" t="s">
        <v>86</v>
      </c>
      <c r="B265" s="66" t="s">
        <v>143</v>
      </c>
      <c r="C265" s="43" t="s">
        <v>238</v>
      </c>
      <c r="D265" s="44">
        <v>244</v>
      </c>
      <c r="E265" s="465"/>
    </row>
    <row r="266" spans="1:15" s="63" customFormat="1" ht="25.5" hidden="1">
      <c r="A266" s="47" t="s">
        <v>200</v>
      </c>
      <c r="B266" s="65" t="s">
        <v>143</v>
      </c>
      <c r="C266" s="51" t="s">
        <v>202</v>
      </c>
      <c r="D266" s="54"/>
      <c r="E266" s="493">
        <f>E267</f>
        <v>0</v>
      </c>
      <c r="G266" s="140"/>
      <c r="O266" s="29"/>
    </row>
    <row r="267" spans="1:15" s="59" customFormat="1" ht="39" hidden="1">
      <c r="A267" s="47" t="s">
        <v>201</v>
      </c>
      <c r="B267" s="48" t="s">
        <v>143</v>
      </c>
      <c r="C267" s="51" t="s">
        <v>203</v>
      </c>
      <c r="D267" s="53"/>
      <c r="E267" s="493">
        <f>E268</f>
        <v>0</v>
      </c>
      <c r="G267" s="141"/>
      <c r="O267" s="18"/>
    </row>
    <row r="268" spans="1:5" s="29" customFormat="1" ht="51.75" hidden="1">
      <c r="A268" s="42" t="s">
        <v>322</v>
      </c>
      <c r="B268" s="66" t="s">
        <v>143</v>
      </c>
      <c r="C268" s="43" t="s">
        <v>303</v>
      </c>
      <c r="D268" s="44"/>
      <c r="E268" s="465">
        <f>E269</f>
        <v>0</v>
      </c>
    </row>
    <row r="269" spans="1:5" s="29" customFormat="1" ht="30" customHeight="1" hidden="1">
      <c r="A269" s="31" t="s">
        <v>305</v>
      </c>
      <c r="B269" s="66" t="s">
        <v>143</v>
      </c>
      <c r="C269" s="43" t="s">
        <v>303</v>
      </c>
      <c r="D269" s="36">
        <v>240</v>
      </c>
      <c r="E269" s="465">
        <v>0</v>
      </c>
    </row>
    <row r="270" spans="1:15" s="63" customFormat="1" ht="39" hidden="1">
      <c r="A270" s="47" t="s">
        <v>342</v>
      </c>
      <c r="B270" s="65" t="s">
        <v>143</v>
      </c>
      <c r="C270" s="51" t="s">
        <v>339</v>
      </c>
      <c r="D270" s="54"/>
      <c r="E270" s="493">
        <f>E271</f>
        <v>0</v>
      </c>
      <c r="G270" s="140"/>
      <c r="O270" s="29"/>
    </row>
    <row r="271" spans="1:15" s="59" customFormat="1" ht="64.5" hidden="1">
      <c r="A271" s="47" t="s">
        <v>344</v>
      </c>
      <c r="B271" s="48" t="s">
        <v>143</v>
      </c>
      <c r="C271" s="51" t="s">
        <v>340</v>
      </c>
      <c r="D271" s="53"/>
      <c r="E271" s="493">
        <f>E272+E274</f>
        <v>0</v>
      </c>
      <c r="G271" s="141"/>
      <c r="O271" s="18"/>
    </row>
    <row r="272" spans="1:5" s="29" customFormat="1" ht="12.75" hidden="1">
      <c r="A272" s="42" t="s">
        <v>343</v>
      </c>
      <c r="B272" s="66" t="s">
        <v>143</v>
      </c>
      <c r="C272" s="43" t="s">
        <v>341</v>
      </c>
      <c r="D272" s="44"/>
      <c r="E272" s="465">
        <f>E273</f>
        <v>0</v>
      </c>
    </row>
    <row r="273" spans="1:5" s="29" customFormat="1" ht="30" customHeight="1" hidden="1">
      <c r="A273" s="31" t="s">
        <v>305</v>
      </c>
      <c r="B273" s="66" t="s">
        <v>143</v>
      </c>
      <c r="C273" s="43" t="s">
        <v>341</v>
      </c>
      <c r="D273" s="36">
        <v>240</v>
      </c>
      <c r="E273" s="465"/>
    </row>
    <row r="274" spans="1:5" s="29" customFormat="1" ht="30" customHeight="1" hidden="1">
      <c r="A274" s="31" t="s">
        <v>305</v>
      </c>
      <c r="B274" s="66" t="s">
        <v>143</v>
      </c>
      <c r="C274" s="43" t="s">
        <v>600</v>
      </c>
      <c r="D274" s="36">
        <v>240</v>
      </c>
      <c r="E274" s="465"/>
    </row>
    <row r="275" spans="1:7" s="102" customFormat="1" ht="15">
      <c r="A275" s="88" t="s">
        <v>137</v>
      </c>
      <c r="B275" s="90" t="s">
        <v>134</v>
      </c>
      <c r="C275" s="89"/>
      <c r="D275" s="89"/>
      <c r="E275" s="486">
        <f>E276</f>
        <v>13688.08</v>
      </c>
      <c r="G275" s="148"/>
    </row>
    <row r="276" spans="1:15" s="99" customFormat="1" ht="15">
      <c r="A276" s="88" t="s">
        <v>68</v>
      </c>
      <c r="B276" s="90" t="s">
        <v>67</v>
      </c>
      <c r="C276" s="89"/>
      <c r="D276" s="89"/>
      <c r="E276" s="486">
        <f>E286+E293+E297+E277</f>
        <v>13688.08</v>
      </c>
      <c r="G276" s="144"/>
      <c r="O276" s="102"/>
    </row>
    <row r="277" spans="1:7" ht="13.5" hidden="1">
      <c r="A277" s="88" t="s">
        <v>120</v>
      </c>
      <c r="B277" s="90" t="s">
        <v>67</v>
      </c>
      <c r="C277" s="89" t="s">
        <v>117</v>
      </c>
      <c r="D277" s="89"/>
      <c r="E277" s="486">
        <f>E283+E278+E281</f>
        <v>0</v>
      </c>
      <c r="G277" s="18"/>
    </row>
    <row r="278" spans="1:5" s="29" customFormat="1" ht="25.5" hidden="1">
      <c r="A278" s="31" t="s">
        <v>284</v>
      </c>
      <c r="B278" s="28" t="s">
        <v>67</v>
      </c>
      <c r="C278" s="1" t="s">
        <v>283</v>
      </c>
      <c r="D278" s="1"/>
      <c r="E278" s="491">
        <f>E279+E280</f>
        <v>0</v>
      </c>
    </row>
    <row r="279" spans="1:5" s="29" customFormat="1" ht="18" customHeight="1" hidden="1">
      <c r="A279" s="170" t="s">
        <v>308</v>
      </c>
      <c r="B279" s="28" t="s">
        <v>67</v>
      </c>
      <c r="C279" s="1" t="s">
        <v>283</v>
      </c>
      <c r="D279" s="1" t="s">
        <v>312</v>
      </c>
      <c r="E279" s="491"/>
    </row>
    <row r="280" spans="1:5" s="29" customFormat="1" ht="12.75" hidden="1">
      <c r="A280" s="31" t="s">
        <v>351</v>
      </c>
      <c r="B280" s="28" t="s">
        <v>67</v>
      </c>
      <c r="C280" s="1" t="s">
        <v>283</v>
      </c>
      <c r="D280" s="1" t="s">
        <v>315</v>
      </c>
      <c r="E280" s="491"/>
    </row>
    <row r="281" spans="1:5" s="29" customFormat="1" ht="12.75" hidden="1">
      <c r="A281" s="31" t="s">
        <v>282</v>
      </c>
      <c r="B281" s="28" t="s">
        <v>67</v>
      </c>
      <c r="C281" s="1" t="s">
        <v>281</v>
      </c>
      <c r="D281" s="1"/>
      <c r="E281" s="491">
        <f>E282</f>
        <v>0</v>
      </c>
    </row>
    <row r="282" spans="1:5" s="29" customFormat="1" ht="25.5" hidden="1">
      <c r="A282" s="31" t="s">
        <v>86</v>
      </c>
      <c r="B282" s="28" t="s">
        <v>67</v>
      </c>
      <c r="C282" s="1" t="s">
        <v>281</v>
      </c>
      <c r="D282" s="1" t="s">
        <v>106</v>
      </c>
      <c r="E282" s="491"/>
    </row>
    <row r="283" spans="1:5" s="29" customFormat="1" ht="12.75" hidden="1">
      <c r="A283" s="31" t="s">
        <v>256</v>
      </c>
      <c r="B283" s="28" t="s">
        <v>67</v>
      </c>
      <c r="C283" s="1" t="s">
        <v>255</v>
      </c>
      <c r="D283" s="1"/>
      <c r="E283" s="491">
        <f>E284</f>
        <v>0</v>
      </c>
    </row>
    <row r="284" spans="1:5" s="29" customFormat="1" ht="12.75" hidden="1">
      <c r="A284" s="31" t="s">
        <v>351</v>
      </c>
      <c r="B284" s="28" t="s">
        <v>67</v>
      </c>
      <c r="C284" s="1" t="s">
        <v>255</v>
      </c>
      <c r="D284" s="1" t="s">
        <v>315</v>
      </c>
      <c r="E284" s="491"/>
    </row>
    <row r="285" spans="1:15" s="99" customFormat="1" ht="42.75">
      <c r="A285" s="88" t="s">
        <v>235</v>
      </c>
      <c r="B285" s="90" t="s">
        <v>67</v>
      </c>
      <c r="C285" s="89" t="s">
        <v>650</v>
      </c>
      <c r="D285" s="89"/>
      <c r="E285" s="486">
        <f>E286+E297</f>
        <v>6263.88</v>
      </c>
      <c r="G285" s="144"/>
      <c r="O285" s="102"/>
    </row>
    <row r="286" spans="1:15" s="59" customFormat="1" ht="51">
      <c r="A286" s="25" t="s">
        <v>178</v>
      </c>
      <c r="B286" s="20" t="s">
        <v>67</v>
      </c>
      <c r="C286" s="21" t="s">
        <v>649</v>
      </c>
      <c r="D286" s="21"/>
      <c r="E286" s="464">
        <f>E288</f>
        <v>4609.88</v>
      </c>
      <c r="G286" s="141"/>
      <c r="O286" s="18"/>
    </row>
    <row r="287" spans="1:15" s="59" customFormat="1" ht="25.5">
      <c r="A287" s="25" t="s">
        <v>647</v>
      </c>
      <c r="B287" s="20" t="s">
        <v>67</v>
      </c>
      <c r="C287" s="21" t="s">
        <v>648</v>
      </c>
      <c r="D287" s="21"/>
      <c r="E287" s="464">
        <f>E288</f>
        <v>4609.88</v>
      </c>
      <c r="G287" s="141"/>
      <c r="O287" s="18"/>
    </row>
    <row r="288" spans="1:5" ht="63.75">
      <c r="A288" s="31" t="s">
        <v>179</v>
      </c>
      <c r="B288" s="28" t="s">
        <v>67</v>
      </c>
      <c r="C288" s="1" t="s">
        <v>651</v>
      </c>
      <c r="D288" s="1"/>
      <c r="E288" s="491">
        <f>E289+E290+E291+E292</f>
        <v>4609.88</v>
      </c>
    </row>
    <row r="289" spans="1:5" ht="15.75" customHeight="1">
      <c r="A289" s="170" t="s">
        <v>308</v>
      </c>
      <c r="B289" s="28" t="s">
        <v>67</v>
      </c>
      <c r="C289" s="1" t="s">
        <v>651</v>
      </c>
      <c r="D289" s="1" t="s">
        <v>312</v>
      </c>
      <c r="E289" s="491">
        <f>2961.38+2.1</f>
        <v>2963.48</v>
      </c>
    </row>
    <row r="290" spans="1:5" ht="25.5" hidden="1">
      <c r="A290" s="31" t="s">
        <v>104</v>
      </c>
      <c r="B290" s="28" t="s">
        <v>67</v>
      </c>
      <c r="C290" s="1" t="s">
        <v>651</v>
      </c>
      <c r="D290" s="1" t="s">
        <v>105</v>
      </c>
      <c r="E290" s="491">
        <v>0</v>
      </c>
    </row>
    <row r="291" spans="1:5" ht="27" customHeight="1">
      <c r="A291" s="31" t="s">
        <v>305</v>
      </c>
      <c r="B291" s="28" t="s">
        <v>67</v>
      </c>
      <c r="C291" s="1" t="s">
        <v>651</v>
      </c>
      <c r="D291" s="36">
        <v>240</v>
      </c>
      <c r="E291" s="491">
        <f>1918.4-35-250-50+80-18</f>
        <v>1645.4</v>
      </c>
    </row>
    <row r="292" spans="1:7" s="19" customFormat="1" ht="18.75" customHeight="1">
      <c r="A292" s="3" t="s">
        <v>309</v>
      </c>
      <c r="B292" s="28" t="s">
        <v>67</v>
      </c>
      <c r="C292" s="1" t="s">
        <v>651</v>
      </c>
      <c r="D292" s="1" t="s">
        <v>313</v>
      </c>
      <c r="E292" s="491">
        <v>1</v>
      </c>
      <c r="G292" s="134"/>
    </row>
    <row r="293" spans="1:15" s="26" customFormat="1" ht="38.25">
      <c r="A293" s="25" t="s">
        <v>181</v>
      </c>
      <c r="B293" s="20" t="s">
        <v>67</v>
      </c>
      <c r="C293" s="21" t="s">
        <v>652</v>
      </c>
      <c r="D293" s="21"/>
      <c r="E293" s="464">
        <f>E295</f>
        <v>7424.2</v>
      </c>
      <c r="G293" s="138"/>
      <c r="O293" s="62"/>
    </row>
    <row r="294" spans="1:15" s="26" customFormat="1" ht="25.5">
      <c r="A294" s="25" t="s">
        <v>653</v>
      </c>
      <c r="B294" s="20" t="s">
        <v>67</v>
      </c>
      <c r="C294" s="21" t="s">
        <v>765</v>
      </c>
      <c r="D294" s="21"/>
      <c r="E294" s="464">
        <f>E295</f>
        <v>7424.2</v>
      </c>
      <c r="G294" s="138"/>
      <c r="O294" s="62"/>
    </row>
    <row r="295" spans="1:15" s="26" customFormat="1" ht="76.5">
      <c r="A295" s="31" t="s">
        <v>180</v>
      </c>
      <c r="B295" s="28" t="s">
        <v>67</v>
      </c>
      <c r="C295" s="1" t="s">
        <v>654</v>
      </c>
      <c r="D295" s="1"/>
      <c r="E295" s="491">
        <f>E296</f>
        <v>7424.2</v>
      </c>
      <c r="G295" s="138"/>
      <c r="O295" s="62"/>
    </row>
    <row r="296" spans="1:7" s="29" customFormat="1" ht="19.5" customHeight="1">
      <c r="A296" s="3" t="s">
        <v>314</v>
      </c>
      <c r="B296" s="28" t="s">
        <v>67</v>
      </c>
      <c r="C296" s="1" t="s">
        <v>654</v>
      </c>
      <c r="D296" s="1" t="s">
        <v>315</v>
      </c>
      <c r="E296" s="491">
        <f>7492.2-34-34</f>
        <v>7424.2</v>
      </c>
      <c r="G296" s="136"/>
    </row>
    <row r="297" spans="1:7" s="19" customFormat="1" ht="51">
      <c r="A297" s="47" t="s">
        <v>182</v>
      </c>
      <c r="B297" s="20" t="s">
        <v>67</v>
      </c>
      <c r="C297" s="51" t="s">
        <v>657</v>
      </c>
      <c r="D297" s="54"/>
      <c r="E297" s="493">
        <f>E299</f>
        <v>1654</v>
      </c>
      <c r="G297" s="134"/>
    </row>
    <row r="298" spans="1:7" s="19" customFormat="1" ht="25.5">
      <c r="A298" s="47" t="s">
        <v>655</v>
      </c>
      <c r="B298" s="20" t="s">
        <v>67</v>
      </c>
      <c r="C298" s="51" t="s">
        <v>656</v>
      </c>
      <c r="D298" s="54"/>
      <c r="E298" s="493">
        <f>E299</f>
        <v>1654</v>
      </c>
      <c r="G298" s="134"/>
    </row>
    <row r="299" spans="1:7" s="19" customFormat="1" ht="63.75">
      <c r="A299" s="52" t="s">
        <v>183</v>
      </c>
      <c r="B299" s="28" t="s">
        <v>67</v>
      </c>
      <c r="C299" s="43" t="s">
        <v>658</v>
      </c>
      <c r="D299" s="54"/>
      <c r="E299" s="465">
        <f>E300+E301</f>
        <v>1654</v>
      </c>
      <c r="G299" s="134"/>
    </row>
    <row r="300" spans="1:15" s="26" customFormat="1" ht="27.75" customHeight="1">
      <c r="A300" s="31" t="s">
        <v>305</v>
      </c>
      <c r="B300" s="28" t="s">
        <v>67</v>
      </c>
      <c r="C300" s="43" t="s">
        <v>658</v>
      </c>
      <c r="D300" s="36">
        <v>240</v>
      </c>
      <c r="E300" s="491">
        <f>100+54+500-50-54</f>
        <v>550</v>
      </c>
      <c r="G300" s="138"/>
      <c r="O300" s="62"/>
    </row>
    <row r="301" spans="1:7" s="29" customFormat="1" ht="15" customHeight="1">
      <c r="A301" s="3" t="s">
        <v>314</v>
      </c>
      <c r="B301" s="28" t="s">
        <v>67</v>
      </c>
      <c r="C301" s="43" t="s">
        <v>658</v>
      </c>
      <c r="D301" s="1" t="s">
        <v>315</v>
      </c>
      <c r="E301" s="491">
        <f>1000+54+50</f>
        <v>1104</v>
      </c>
      <c r="G301" s="136"/>
    </row>
    <row r="302" spans="1:7" s="110" customFormat="1" ht="15">
      <c r="A302" s="88" t="s">
        <v>126</v>
      </c>
      <c r="B302" s="90" t="s">
        <v>127</v>
      </c>
      <c r="C302" s="89"/>
      <c r="D302" s="89"/>
      <c r="E302" s="486">
        <f>E303+E309</f>
        <v>2220</v>
      </c>
      <c r="G302" s="137"/>
    </row>
    <row r="303" spans="1:7" s="110" customFormat="1" ht="15">
      <c r="A303" s="88" t="s">
        <v>83</v>
      </c>
      <c r="B303" s="90" t="s">
        <v>121</v>
      </c>
      <c r="C303" s="89"/>
      <c r="D303" s="89"/>
      <c r="E303" s="486">
        <f>E304</f>
        <v>1120</v>
      </c>
      <c r="G303" s="137"/>
    </row>
    <row r="304" spans="1:15" s="68" customFormat="1" ht="25.5">
      <c r="A304" s="23" t="s">
        <v>186</v>
      </c>
      <c r="B304" s="20" t="s">
        <v>121</v>
      </c>
      <c r="C304" s="21" t="s">
        <v>669</v>
      </c>
      <c r="D304" s="21"/>
      <c r="E304" s="464">
        <f>E305</f>
        <v>1120</v>
      </c>
      <c r="G304" s="146"/>
      <c r="O304" s="19"/>
    </row>
    <row r="305" spans="1:15" s="68" customFormat="1" ht="51">
      <c r="A305" s="25" t="s">
        <v>187</v>
      </c>
      <c r="B305" s="20" t="s">
        <v>121</v>
      </c>
      <c r="C305" s="21" t="s">
        <v>668</v>
      </c>
      <c r="D305" s="21"/>
      <c r="E305" s="464">
        <f>E307</f>
        <v>1120</v>
      </c>
      <c r="G305" s="146"/>
      <c r="O305" s="19"/>
    </row>
    <row r="306" spans="1:15" s="68" customFormat="1" ht="25.5">
      <c r="A306" s="25" t="s">
        <v>660</v>
      </c>
      <c r="B306" s="20" t="s">
        <v>121</v>
      </c>
      <c r="C306" s="21" t="s">
        <v>661</v>
      </c>
      <c r="D306" s="21"/>
      <c r="E306" s="464">
        <f>E307</f>
        <v>1120</v>
      </c>
      <c r="G306" s="146"/>
      <c r="O306" s="19"/>
    </row>
    <row r="307" spans="1:7" s="29" customFormat="1" ht="51">
      <c r="A307" s="3" t="s">
        <v>188</v>
      </c>
      <c r="B307" s="28" t="s">
        <v>121</v>
      </c>
      <c r="C307" s="1" t="s">
        <v>662</v>
      </c>
      <c r="D307" s="1"/>
      <c r="E307" s="491">
        <f>E308</f>
        <v>1120</v>
      </c>
      <c r="G307" s="136"/>
    </row>
    <row r="308" spans="1:7" s="29" customFormat="1" ht="27.75" customHeight="1">
      <c r="A308" s="3" t="s">
        <v>316</v>
      </c>
      <c r="B308" s="28" t="s">
        <v>121</v>
      </c>
      <c r="C308" s="1" t="s">
        <v>662</v>
      </c>
      <c r="D308" s="1" t="s">
        <v>317</v>
      </c>
      <c r="E308" s="491">
        <v>1120</v>
      </c>
      <c r="G308" s="136"/>
    </row>
    <row r="309" spans="1:7" s="110" customFormat="1" ht="15">
      <c r="A309" s="88" t="s">
        <v>114</v>
      </c>
      <c r="B309" s="90" t="s">
        <v>113</v>
      </c>
      <c r="C309" s="89"/>
      <c r="D309" s="89"/>
      <c r="E309" s="486">
        <f>E314+E310</f>
        <v>1100</v>
      </c>
      <c r="G309" s="137"/>
    </row>
    <row r="310" spans="1:5" ht="12.75" hidden="1">
      <c r="A310" s="23" t="s">
        <v>153</v>
      </c>
      <c r="B310" s="65" t="s">
        <v>113</v>
      </c>
      <c r="C310" s="40" t="s">
        <v>63</v>
      </c>
      <c r="D310" s="40"/>
      <c r="E310" s="488">
        <f>E311</f>
        <v>0</v>
      </c>
    </row>
    <row r="311" spans="1:5" ht="12.75" hidden="1">
      <c r="A311" s="25" t="s">
        <v>120</v>
      </c>
      <c r="B311" s="65" t="s">
        <v>113</v>
      </c>
      <c r="C311" s="21" t="s">
        <v>117</v>
      </c>
      <c r="D311" s="21"/>
      <c r="E311" s="464">
        <f>E312</f>
        <v>0</v>
      </c>
    </row>
    <row r="312" spans="1:7" s="19" customFormat="1" ht="25.5" hidden="1">
      <c r="A312" s="46" t="s">
        <v>247</v>
      </c>
      <c r="B312" s="65" t="s">
        <v>113</v>
      </c>
      <c r="C312" s="36" t="s">
        <v>246</v>
      </c>
      <c r="D312" s="36"/>
      <c r="E312" s="489">
        <f>E313</f>
        <v>0</v>
      </c>
      <c r="G312" s="134"/>
    </row>
    <row r="313" spans="1:7" s="19" customFormat="1" ht="39" hidden="1">
      <c r="A313" s="46" t="s">
        <v>248</v>
      </c>
      <c r="B313" s="65" t="s">
        <v>113</v>
      </c>
      <c r="C313" s="36" t="s">
        <v>246</v>
      </c>
      <c r="D313" s="38">
        <v>314</v>
      </c>
      <c r="E313" s="489"/>
      <c r="G313" s="134"/>
    </row>
    <row r="314" spans="1:15" s="68" customFormat="1" ht="51">
      <c r="A314" s="23" t="s">
        <v>184</v>
      </c>
      <c r="B314" s="65" t="s">
        <v>113</v>
      </c>
      <c r="C314" s="21" t="s">
        <v>663</v>
      </c>
      <c r="D314" s="21"/>
      <c r="E314" s="464">
        <f>E315+E343</f>
        <v>1100</v>
      </c>
      <c r="G314" s="146"/>
      <c r="O314" s="19"/>
    </row>
    <row r="315" spans="1:15" s="68" customFormat="1" ht="89.25">
      <c r="A315" s="25" t="s">
        <v>763</v>
      </c>
      <c r="B315" s="65" t="s">
        <v>113</v>
      </c>
      <c r="C315" s="21" t="s">
        <v>665</v>
      </c>
      <c r="D315" s="21"/>
      <c r="E315" s="464">
        <f>E317</f>
        <v>1000</v>
      </c>
      <c r="G315" s="146"/>
      <c r="O315" s="19"/>
    </row>
    <row r="316" spans="1:15" s="68" customFormat="1" ht="38.25">
      <c r="A316" s="25" t="s">
        <v>666</v>
      </c>
      <c r="B316" s="65" t="s">
        <v>113</v>
      </c>
      <c r="C316" s="21" t="s">
        <v>664</v>
      </c>
      <c r="D316" s="21"/>
      <c r="E316" s="464">
        <f>E317</f>
        <v>1000</v>
      </c>
      <c r="G316" s="146"/>
      <c r="O316" s="19"/>
    </row>
    <row r="317" spans="1:7" s="29" customFormat="1" ht="18" customHeight="1">
      <c r="A317" s="30" t="s">
        <v>762</v>
      </c>
      <c r="B317" s="66" t="s">
        <v>113</v>
      </c>
      <c r="C317" s="1" t="s">
        <v>667</v>
      </c>
      <c r="D317" s="1"/>
      <c r="E317" s="491">
        <f>E319</f>
        <v>1000</v>
      </c>
      <c r="G317" s="136"/>
    </row>
    <row r="318" spans="1:7" s="62" customFormat="1" ht="12" customHeight="1" hidden="1">
      <c r="A318" s="31" t="s">
        <v>71</v>
      </c>
      <c r="B318" s="66" t="s">
        <v>113</v>
      </c>
      <c r="C318" s="1" t="s">
        <v>185</v>
      </c>
      <c r="D318" s="1" t="s">
        <v>108</v>
      </c>
      <c r="E318" s="491"/>
      <c r="G318" s="145"/>
    </row>
    <row r="319" spans="1:7" s="62" customFormat="1" ht="16.5" customHeight="1">
      <c r="A319" s="3" t="s">
        <v>316</v>
      </c>
      <c r="B319" s="66" t="s">
        <v>113</v>
      </c>
      <c r="C319" s="1" t="s">
        <v>667</v>
      </c>
      <c r="D319" s="1" t="s">
        <v>317</v>
      </c>
      <c r="E319" s="491">
        <v>1000</v>
      </c>
      <c r="G319" s="145"/>
    </row>
    <row r="320" spans="1:5" s="29" customFormat="1" ht="25.5" hidden="1">
      <c r="A320" s="30" t="s">
        <v>277</v>
      </c>
      <c r="B320" s="66" t="s">
        <v>113</v>
      </c>
      <c r="C320" s="1" t="s">
        <v>276</v>
      </c>
      <c r="D320" s="1"/>
      <c r="E320" s="491">
        <f>E321+E322</f>
        <v>0</v>
      </c>
    </row>
    <row r="321" spans="1:5" s="62" customFormat="1" ht="12.75" hidden="1">
      <c r="A321" s="31" t="s">
        <v>71</v>
      </c>
      <c r="B321" s="66" t="s">
        <v>113</v>
      </c>
      <c r="C321" s="1" t="s">
        <v>185</v>
      </c>
      <c r="D321" s="1" t="s">
        <v>108</v>
      </c>
      <c r="E321" s="491"/>
    </row>
    <row r="322" spans="1:5" s="62" customFormat="1" ht="28.5" customHeight="1" hidden="1">
      <c r="A322" s="3" t="s">
        <v>621</v>
      </c>
      <c r="B322" s="66" t="s">
        <v>113</v>
      </c>
      <c r="C322" s="1" t="s">
        <v>276</v>
      </c>
      <c r="D322" s="1" t="s">
        <v>317</v>
      </c>
      <c r="E322" s="491"/>
    </row>
    <row r="323" spans="1:5" s="29" customFormat="1" ht="39" hidden="1">
      <c r="A323" s="30" t="s">
        <v>293</v>
      </c>
      <c r="B323" s="66" t="s">
        <v>113</v>
      </c>
      <c r="C323" s="1" t="s">
        <v>278</v>
      </c>
      <c r="D323" s="1"/>
      <c r="E323" s="491">
        <f>E324+E325</f>
        <v>0</v>
      </c>
    </row>
    <row r="324" spans="1:5" s="62" customFormat="1" ht="12.75" hidden="1">
      <c r="A324" s="31" t="s">
        <v>71</v>
      </c>
      <c r="B324" s="66" t="s">
        <v>113</v>
      </c>
      <c r="C324" s="1" t="s">
        <v>185</v>
      </c>
      <c r="D324" s="1" t="s">
        <v>108</v>
      </c>
      <c r="E324" s="491"/>
    </row>
    <row r="325" spans="1:5" s="62" customFormat="1" ht="28.5" customHeight="1" hidden="1">
      <c r="A325" s="3" t="s">
        <v>621</v>
      </c>
      <c r="B325" s="66" t="s">
        <v>113</v>
      </c>
      <c r="C325" s="1" t="s">
        <v>278</v>
      </c>
      <c r="D325" s="1" t="s">
        <v>317</v>
      </c>
      <c r="E325" s="491"/>
    </row>
    <row r="326" spans="1:5" s="29" customFormat="1" ht="25.5" hidden="1">
      <c r="A326" s="30" t="s">
        <v>280</v>
      </c>
      <c r="B326" s="66" t="s">
        <v>113</v>
      </c>
      <c r="C326" s="1" t="s">
        <v>279</v>
      </c>
      <c r="D326" s="1"/>
      <c r="E326" s="491">
        <f>E327+E328</f>
        <v>0</v>
      </c>
    </row>
    <row r="327" spans="1:5" s="62" customFormat="1" ht="12.75" hidden="1">
      <c r="A327" s="31" t="s">
        <v>71</v>
      </c>
      <c r="B327" s="66" t="s">
        <v>113</v>
      </c>
      <c r="C327" s="1" t="s">
        <v>185</v>
      </c>
      <c r="D327" s="1" t="s">
        <v>108</v>
      </c>
      <c r="E327" s="491"/>
    </row>
    <row r="328" spans="1:5" s="62" customFormat="1" ht="12.75" hidden="1">
      <c r="A328" s="31" t="s">
        <v>245</v>
      </c>
      <c r="B328" s="66" t="s">
        <v>113</v>
      </c>
      <c r="C328" s="1" t="s">
        <v>279</v>
      </c>
      <c r="D328" s="1" t="s">
        <v>317</v>
      </c>
      <c r="E328" s="491"/>
    </row>
    <row r="329" spans="1:7" s="101" customFormat="1" ht="14.25" hidden="1">
      <c r="A329" s="88" t="s">
        <v>138</v>
      </c>
      <c r="B329" s="90" t="s">
        <v>135</v>
      </c>
      <c r="C329" s="89"/>
      <c r="D329" s="89"/>
      <c r="E329" s="486">
        <f>E330</f>
        <v>0</v>
      </c>
      <c r="G329" s="135"/>
    </row>
    <row r="330" spans="1:7" s="101" customFormat="1" ht="14.25" hidden="1">
      <c r="A330" s="88" t="s">
        <v>70</v>
      </c>
      <c r="B330" s="90" t="s">
        <v>69</v>
      </c>
      <c r="C330" s="89"/>
      <c r="D330" s="89"/>
      <c r="E330" s="486">
        <f>E331+E335</f>
        <v>0</v>
      </c>
      <c r="G330" s="135"/>
    </row>
    <row r="331" spans="1:15" s="63" customFormat="1" ht="25.5" hidden="1">
      <c r="A331" s="23" t="s">
        <v>189</v>
      </c>
      <c r="B331" s="20" t="s">
        <v>69</v>
      </c>
      <c r="C331" s="21" t="s">
        <v>64</v>
      </c>
      <c r="D331" s="21"/>
      <c r="E331" s="464">
        <f>E332</f>
        <v>0</v>
      </c>
      <c r="G331" s="140"/>
      <c r="O331" s="29"/>
    </row>
    <row r="332" spans="1:15" s="63" customFormat="1" ht="39" hidden="1">
      <c r="A332" s="25" t="s">
        <v>190</v>
      </c>
      <c r="B332" s="20" t="s">
        <v>69</v>
      </c>
      <c r="C332" s="21" t="s">
        <v>65</v>
      </c>
      <c r="D332" s="21"/>
      <c r="E332" s="464">
        <f>E333</f>
        <v>0</v>
      </c>
      <c r="G332" s="140"/>
      <c r="O332" s="29"/>
    </row>
    <row r="333" spans="1:7" s="29" customFormat="1" ht="51.75" hidden="1">
      <c r="A333" s="31" t="s">
        <v>302</v>
      </c>
      <c r="B333" s="28" t="s">
        <v>69</v>
      </c>
      <c r="C333" s="1" t="s">
        <v>236</v>
      </c>
      <c r="D333" s="1"/>
      <c r="E333" s="491">
        <f>E334</f>
        <v>0</v>
      </c>
      <c r="G333" s="136"/>
    </row>
    <row r="334" spans="1:7" s="29" customFormat="1" ht="25.5" hidden="1">
      <c r="A334" s="31" t="s">
        <v>304</v>
      </c>
      <c r="B334" s="28" t="s">
        <v>69</v>
      </c>
      <c r="C334" s="1" t="s">
        <v>236</v>
      </c>
      <c r="D334" s="36">
        <v>240</v>
      </c>
      <c r="E334" s="491">
        <f>2200-600-100-299-1201</f>
        <v>0</v>
      </c>
      <c r="G334" s="136"/>
    </row>
    <row r="335" spans="1:5" s="29" customFormat="1" ht="12.75" hidden="1">
      <c r="A335" s="23" t="s">
        <v>153</v>
      </c>
      <c r="B335" s="65" t="s">
        <v>69</v>
      </c>
      <c r="C335" s="40" t="s">
        <v>63</v>
      </c>
      <c r="D335" s="21"/>
      <c r="E335" s="464">
        <f>E336</f>
        <v>0</v>
      </c>
    </row>
    <row r="336" spans="1:5" s="29" customFormat="1" ht="12.75" hidden="1">
      <c r="A336" s="25" t="s">
        <v>120</v>
      </c>
      <c r="B336" s="65" t="s">
        <v>69</v>
      </c>
      <c r="C336" s="21" t="s">
        <v>117</v>
      </c>
      <c r="D336" s="1"/>
      <c r="E336" s="491">
        <f>E337+E339+E341</f>
        <v>0</v>
      </c>
    </row>
    <row r="337" spans="1:5" s="29" customFormat="1" ht="12.75" hidden="1">
      <c r="A337" s="31" t="s">
        <v>263</v>
      </c>
      <c r="B337" s="66" t="s">
        <v>69</v>
      </c>
      <c r="C337" s="1" t="s">
        <v>262</v>
      </c>
      <c r="D337" s="1"/>
      <c r="E337" s="491">
        <f>E338</f>
        <v>0</v>
      </c>
    </row>
    <row r="338" spans="1:5" s="29" customFormat="1" ht="25.5" hidden="1">
      <c r="A338" s="31" t="s">
        <v>86</v>
      </c>
      <c r="B338" s="66" t="s">
        <v>69</v>
      </c>
      <c r="C338" s="1" t="s">
        <v>262</v>
      </c>
      <c r="D338" s="1" t="s">
        <v>106</v>
      </c>
      <c r="E338" s="491"/>
    </row>
    <row r="339" spans="1:5" s="29" customFormat="1" ht="12.75" hidden="1">
      <c r="A339" s="31" t="s">
        <v>273</v>
      </c>
      <c r="B339" s="66" t="s">
        <v>69</v>
      </c>
      <c r="C339" s="1" t="s">
        <v>266</v>
      </c>
      <c r="D339" s="1"/>
      <c r="E339" s="491">
        <f>E340</f>
        <v>0</v>
      </c>
    </row>
    <row r="340" spans="1:5" s="29" customFormat="1" ht="25.5" hidden="1">
      <c r="A340" s="31" t="s">
        <v>86</v>
      </c>
      <c r="B340" s="66" t="s">
        <v>69</v>
      </c>
      <c r="C340" s="1" t="s">
        <v>266</v>
      </c>
      <c r="D340" s="1" t="s">
        <v>106</v>
      </c>
      <c r="E340" s="491"/>
    </row>
    <row r="341" spans="1:5" s="29" customFormat="1" ht="39" hidden="1">
      <c r="A341" s="31" t="s">
        <v>296</v>
      </c>
      <c r="B341" s="66" t="s">
        <v>69</v>
      </c>
      <c r="C341" s="1" t="s">
        <v>287</v>
      </c>
      <c r="D341" s="1"/>
      <c r="E341" s="491">
        <f>E342</f>
        <v>0</v>
      </c>
    </row>
    <row r="342" spans="1:6" s="29" customFormat="1" ht="25.5" hidden="1">
      <c r="A342" s="31" t="s">
        <v>86</v>
      </c>
      <c r="B342" s="66" t="s">
        <v>69</v>
      </c>
      <c r="C342" s="1" t="s">
        <v>287</v>
      </c>
      <c r="D342" s="1" t="s">
        <v>106</v>
      </c>
      <c r="E342" s="491"/>
      <c r="F342" s="155"/>
    </row>
    <row r="343" spans="1:15" s="68" customFormat="1" ht="89.25">
      <c r="A343" s="25" t="s">
        <v>748</v>
      </c>
      <c r="B343" s="65" t="s">
        <v>113</v>
      </c>
      <c r="C343" s="21" t="s">
        <v>745</v>
      </c>
      <c r="D343" s="21"/>
      <c r="E343" s="464">
        <f>E345</f>
        <v>100</v>
      </c>
      <c r="G343" s="146"/>
      <c r="O343" s="19"/>
    </row>
    <row r="344" spans="1:15" s="68" customFormat="1" ht="38.25">
      <c r="A344" s="25" t="s">
        <v>749</v>
      </c>
      <c r="B344" s="65" t="s">
        <v>113</v>
      </c>
      <c r="C344" s="21" t="s">
        <v>746</v>
      </c>
      <c r="D344" s="21"/>
      <c r="E344" s="464">
        <f>E345</f>
        <v>100</v>
      </c>
      <c r="G344" s="146"/>
      <c r="O344" s="19"/>
    </row>
    <row r="345" spans="1:7" s="29" customFormat="1" ht="21" customHeight="1">
      <c r="A345" s="30" t="s">
        <v>762</v>
      </c>
      <c r="B345" s="66" t="s">
        <v>113</v>
      </c>
      <c r="C345" s="1" t="s">
        <v>747</v>
      </c>
      <c r="D345" s="1"/>
      <c r="E345" s="491">
        <f>E347</f>
        <v>100</v>
      </c>
      <c r="G345" s="136"/>
    </row>
    <row r="346" spans="1:7" s="62" customFormat="1" ht="12" customHeight="1" hidden="1">
      <c r="A346" s="31" t="s">
        <v>71</v>
      </c>
      <c r="B346" s="66" t="s">
        <v>113</v>
      </c>
      <c r="C346" s="1" t="s">
        <v>185</v>
      </c>
      <c r="D346" s="1" t="s">
        <v>108</v>
      </c>
      <c r="E346" s="491"/>
      <c r="G346" s="145"/>
    </row>
    <row r="347" spans="1:7" s="62" customFormat="1" ht="16.5" customHeight="1">
      <c r="A347" s="3" t="s">
        <v>316</v>
      </c>
      <c r="B347" s="66" t="s">
        <v>113</v>
      </c>
      <c r="C347" s="1" t="s">
        <v>747</v>
      </c>
      <c r="D347" s="1" t="s">
        <v>317</v>
      </c>
      <c r="E347" s="491">
        <v>100</v>
      </c>
      <c r="G347" s="145"/>
    </row>
    <row r="348" spans="1:6" s="29" customFormat="1" ht="14.25">
      <c r="A348" s="88" t="s">
        <v>139</v>
      </c>
      <c r="B348" s="65" t="s">
        <v>136</v>
      </c>
      <c r="C348" s="117"/>
      <c r="D348" s="1"/>
      <c r="E348" s="486">
        <f>E349</f>
        <v>100</v>
      </c>
      <c r="F348" s="155"/>
    </row>
    <row r="349" spans="1:6" s="29" customFormat="1" ht="14.25">
      <c r="A349" s="88" t="s">
        <v>116</v>
      </c>
      <c r="B349" s="65" t="s">
        <v>115</v>
      </c>
      <c r="C349" s="117"/>
      <c r="D349" s="1"/>
      <c r="E349" s="486">
        <f>E350</f>
        <v>100</v>
      </c>
      <c r="F349" s="155"/>
    </row>
    <row r="350" spans="1:5" ht="25.5">
      <c r="A350" s="23" t="s">
        <v>153</v>
      </c>
      <c r="B350" s="65" t="s">
        <v>115</v>
      </c>
      <c r="C350" s="51" t="s">
        <v>640</v>
      </c>
      <c r="D350" s="54"/>
      <c r="E350" s="493">
        <f>E351</f>
        <v>100</v>
      </c>
    </row>
    <row r="351" spans="1:5" ht="12.75">
      <c r="A351" s="25" t="s">
        <v>120</v>
      </c>
      <c r="B351" s="65" t="s">
        <v>115</v>
      </c>
      <c r="C351" s="51" t="s">
        <v>639</v>
      </c>
      <c r="D351" s="54"/>
      <c r="E351" s="493">
        <f>E352</f>
        <v>100</v>
      </c>
    </row>
    <row r="352" spans="1:5" ht="12.75">
      <c r="A352" s="25" t="s">
        <v>120</v>
      </c>
      <c r="B352" s="65" t="s">
        <v>115</v>
      </c>
      <c r="C352" s="51" t="s">
        <v>638</v>
      </c>
      <c r="D352" s="54"/>
      <c r="E352" s="493">
        <f>E354</f>
        <v>100</v>
      </c>
    </row>
    <row r="353" spans="1:5" ht="32.25" customHeight="1" hidden="1">
      <c r="A353" s="31" t="s">
        <v>324</v>
      </c>
      <c r="B353" s="66" t="s">
        <v>115</v>
      </c>
      <c r="C353" s="43" t="s">
        <v>194</v>
      </c>
      <c r="D353" s="36">
        <v>810</v>
      </c>
      <c r="E353" s="465"/>
    </row>
    <row r="354" spans="1:5" ht="51">
      <c r="A354" s="52" t="s">
        <v>350</v>
      </c>
      <c r="B354" s="66" t="s">
        <v>115</v>
      </c>
      <c r="C354" s="43" t="s">
        <v>659</v>
      </c>
      <c r="D354" s="54"/>
      <c r="E354" s="465">
        <f>E355</f>
        <v>100</v>
      </c>
    </row>
    <row r="355" spans="1:5" ht="30.75" customHeight="1">
      <c r="A355" s="31" t="s">
        <v>305</v>
      </c>
      <c r="B355" s="66" t="s">
        <v>115</v>
      </c>
      <c r="C355" s="43" t="s">
        <v>659</v>
      </c>
      <c r="D355" s="36">
        <v>240</v>
      </c>
      <c r="E355" s="465">
        <f>600-500</f>
        <v>100</v>
      </c>
    </row>
    <row r="356" spans="1:5" ht="12.75">
      <c r="A356" s="532" t="s">
        <v>66</v>
      </c>
      <c r="B356" s="566"/>
      <c r="C356" s="566"/>
      <c r="D356" s="567"/>
      <c r="E356" s="488">
        <f>E11+E78+E87+E106+E148+E275+E302+E329+E350</f>
        <v>226957.03136</v>
      </c>
    </row>
    <row r="357" ht="12.75"/>
    <row r="358" spans="4:5" ht="12.75" hidden="1">
      <c r="D358" s="178"/>
      <c r="E358" s="497"/>
    </row>
    <row r="359" spans="4:5" ht="12.75" hidden="1">
      <c r="D359" s="178"/>
      <c r="E359" s="497"/>
    </row>
    <row r="360" spans="4:5" ht="12.75">
      <c r="D360" s="178"/>
      <c r="E360" s="498"/>
    </row>
    <row r="361" spans="4:8" ht="12.75">
      <c r="D361" s="178"/>
      <c r="E361" s="498"/>
      <c r="H361" s="130"/>
    </row>
    <row r="362" spans="4:5" ht="12.75">
      <c r="D362" s="178"/>
      <c r="E362" s="498"/>
    </row>
    <row r="363" spans="4:5" ht="12.75">
      <c r="D363" s="178"/>
      <c r="E363" s="498"/>
    </row>
    <row r="364" spans="4:5" ht="12.75">
      <c r="D364" s="178"/>
      <c r="E364" s="498"/>
    </row>
    <row r="365" spans="4:5" ht="12.75">
      <c r="D365" s="178"/>
      <c r="E365" s="498"/>
    </row>
    <row r="366" spans="4:5" ht="12.75">
      <c r="D366" s="178"/>
      <c r="E366" s="498"/>
    </row>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sheetData>
  <sheetProtection/>
  <autoFilter ref="A10:E356"/>
  <mergeCells count="2">
    <mergeCell ref="A7:E7"/>
    <mergeCell ref="A356:D356"/>
  </mergeCells>
  <printOptions/>
  <pageMargins left="0.5118110236220472" right="0" top="0" bottom="0" header="0" footer="0"/>
  <pageSetup fitToHeight="0" horizontalDpi="600" verticalDpi="600" orientation="portrait" paperSize="9" scale="85" r:id="rId3"/>
  <legacyDrawing r:id="rId2"/>
</worksheet>
</file>

<file path=xl/worksheets/sheet8.xml><?xml version="1.0" encoding="utf-8"?>
<worksheet xmlns="http://schemas.openxmlformats.org/spreadsheetml/2006/main" xmlns:r="http://schemas.openxmlformats.org/officeDocument/2006/relationships">
  <dimension ref="A1:C251"/>
  <sheetViews>
    <sheetView zoomScalePageLayoutView="0" workbookViewId="0" topLeftCell="A1">
      <selection activeCell="C5" sqref="C5"/>
    </sheetView>
  </sheetViews>
  <sheetFormatPr defaultColWidth="10.00390625" defaultRowHeight="15"/>
  <cols>
    <col min="1" max="1" width="5.421875" style="302" customWidth="1"/>
    <col min="2" max="2" width="10.57421875" style="324" customWidth="1"/>
    <col min="3" max="3" width="70.8515625" style="302" customWidth="1"/>
    <col min="4" max="16384" width="10.00390625" style="302" customWidth="1"/>
  </cols>
  <sheetData>
    <row r="1" spans="2:3" ht="13.5">
      <c r="B1" s="303"/>
      <c r="C1" s="304" t="s">
        <v>102</v>
      </c>
    </row>
    <row r="2" spans="2:3" ht="13.5">
      <c r="B2" s="303"/>
      <c r="C2" s="305" t="s">
        <v>101</v>
      </c>
    </row>
    <row r="3" spans="2:3" ht="12.75">
      <c r="B3" s="303"/>
      <c r="C3" s="114" t="s">
        <v>165</v>
      </c>
    </row>
    <row r="4" spans="2:3" ht="12.75">
      <c r="B4" s="303"/>
      <c r="C4" s="272" t="s">
        <v>401</v>
      </c>
    </row>
    <row r="5" spans="1:3" ht="13.5">
      <c r="A5" s="306"/>
      <c r="B5" s="306"/>
      <c r="C5" s="307" t="s">
        <v>577</v>
      </c>
    </row>
    <row r="6" spans="1:3" ht="12.75">
      <c r="A6" s="303"/>
      <c r="B6" s="308"/>
      <c r="C6" s="308"/>
    </row>
    <row r="7" spans="2:3" ht="12.75">
      <c r="B7" s="309"/>
      <c r="C7" s="206"/>
    </row>
    <row r="8" spans="1:3" s="311" customFormat="1" ht="24" customHeight="1">
      <c r="A8" s="568" t="s">
        <v>41</v>
      </c>
      <c r="B8" s="568"/>
      <c r="C8" s="568"/>
    </row>
    <row r="9" spans="1:3" s="311" customFormat="1" ht="21.75" customHeight="1">
      <c r="A9" s="569"/>
      <c r="B9" s="569"/>
      <c r="C9" s="569"/>
    </row>
    <row r="10" spans="1:3" ht="13.5" thickBot="1">
      <c r="A10" s="206"/>
      <c r="B10" s="309"/>
      <c r="C10" s="206"/>
    </row>
    <row r="11" spans="1:3" s="313" customFormat="1" ht="28.5" thickBot="1">
      <c r="A11" s="312" t="s">
        <v>578</v>
      </c>
      <c r="B11" s="312" t="s">
        <v>579</v>
      </c>
      <c r="C11" s="312" t="s">
        <v>100</v>
      </c>
    </row>
    <row r="12" spans="1:3" s="317" customFormat="1" ht="15">
      <c r="A12" s="314"/>
      <c r="B12" s="315"/>
      <c r="C12" s="316"/>
    </row>
    <row r="13" spans="1:3" s="317" customFormat="1" ht="15">
      <c r="A13" s="314"/>
      <c r="B13" s="315"/>
      <c r="C13" s="316"/>
    </row>
    <row r="14" spans="1:3" s="317" customFormat="1" ht="36.75" customHeight="1">
      <c r="A14" s="314" t="s">
        <v>580</v>
      </c>
      <c r="B14" s="315">
        <v>116</v>
      </c>
      <c r="C14" s="318" t="s">
        <v>581</v>
      </c>
    </row>
    <row r="15" spans="1:3" s="317" customFormat="1" ht="22.5" customHeight="1" thickBot="1">
      <c r="A15" s="319"/>
      <c r="B15" s="320"/>
      <c r="C15" s="321"/>
    </row>
    <row r="16" spans="2:3" s="317" customFormat="1" ht="15">
      <c r="B16" s="322"/>
      <c r="C16" s="323"/>
    </row>
    <row r="17" spans="2:3" s="317" customFormat="1" ht="15">
      <c r="B17" s="322"/>
      <c r="C17" s="323"/>
    </row>
    <row r="18" spans="2:3" s="317" customFormat="1" ht="15">
      <c r="B18" s="322"/>
      <c r="C18" s="323"/>
    </row>
    <row r="19" spans="2:3" s="317" customFormat="1" ht="15">
      <c r="B19" s="322"/>
      <c r="C19" s="323"/>
    </row>
    <row r="20" spans="2:3" s="317" customFormat="1" ht="15">
      <c r="B20" s="322"/>
      <c r="C20" s="323"/>
    </row>
    <row r="21" spans="2:3" s="317" customFormat="1" ht="15">
      <c r="B21" s="322"/>
      <c r="C21" s="323"/>
    </row>
    <row r="22" spans="2:3" s="317" customFormat="1" ht="15">
      <c r="B22" s="322"/>
      <c r="C22" s="323"/>
    </row>
    <row r="23" spans="2:3" s="317" customFormat="1" ht="15">
      <c r="B23" s="322"/>
      <c r="C23" s="323"/>
    </row>
    <row r="24" spans="2:3" s="317" customFormat="1" ht="15">
      <c r="B24" s="322"/>
      <c r="C24" s="323"/>
    </row>
    <row r="25" spans="2:3" s="317" customFormat="1" ht="15">
      <c r="B25" s="322"/>
      <c r="C25" s="323"/>
    </row>
    <row r="26" spans="2:3" s="317" customFormat="1" ht="15">
      <c r="B26" s="322"/>
      <c r="C26" s="323"/>
    </row>
    <row r="27" spans="2:3" s="317" customFormat="1" ht="15">
      <c r="B27" s="322"/>
      <c r="C27" s="323"/>
    </row>
    <row r="28" spans="2:3" s="317" customFormat="1" ht="15">
      <c r="B28" s="322"/>
      <c r="C28" s="323"/>
    </row>
    <row r="29" spans="2:3" s="317" customFormat="1" ht="15">
      <c r="B29" s="322"/>
      <c r="C29" s="323"/>
    </row>
    <row r="30" spans="2:3" s="317" customFormat="1" ht="15">
      <c r="B30" s="322"/>
      <c r="C30" s="323"/>
    </row>
    <row r="31" spans="2:3" s="317" customFormat="1" ht="15">
      <c r="B31" s="322"/>
      <c r="C31" s="323"/>
    </row>
    <row r="32" spans="2:3" s="317" customFormat="1" ht="15">
      <c r="B32" s="322"/>
      <c r="C32" s="323"/>
    </row>
    <row r="33" spans="2:3" s="317" customFormat="1" ht="15">
      <c r="B33" s="322"/>
      <c r="C33" s="323"/>
    </row>
    <row r="34" spans="2:3" s="317" customFormat="1" ht="15">
      <c r="B34" s="322"/>
      <c r="C34" s="323"/>
    </row>
    <row r="35" spans="2:3" s="317" customFormat="1" ht="15">
      <c r="B35" s="322"/>
      <c r="C35" s="323"/>
    </row>
    <row r="36" spans="2:3" s="317" customFormat="1" ht="15">
      <c r="B36" s="322"/>
      <c r="C36" s="323"/>
    </row>
    <row r="37" spans="2:3" s="317" customFormat="1" ht="15">
      <c r="B37" s="322"/>
      <c r="C37" s="323"/>
    </row>
    <row r="38" spans="2:3" s="317" customFormat="1" ht="15">
      <c r="B38" s="322"/>
      <c r="C38" s="323"/>
    </row>
    <row r="39" spans="2:3" s="317" customFormat="1" ht="15">
      <c r="B39" s="322"/>
      <c r="C39" s="323"/>
    </row>
    <row r="40" spans="2:3" s="317" customFormat="1" ht="15">
      <c r="B40" s="322"/>
      <c r="C40" s="323"/>
    </row>
    <row r="41" spans="2:3" s="317" customFormat="1" ht="15">
      <c r="B41" s="322"/>
      <c r="C41" s="323"/>
    </row>
    <row r="42" spans="2:3" s="317" customFormat="1" ht="15">
      <c r="B42" s="322"/>
      <c r="C42" s="323"/>
    </row>
    <row r="43" spans="2:3" s="317" customFormat="1" ht="15">
      <c r="B43" s="322"/>
      <c r="C43" s="323"/>
    </row>
    <row r="44" spans="2:3" s="317" customFormat="1" ht="15">
      <c r="B44" s="322"/>
      <c r="C44" s="323"/>
    </row>
    <row r="45" spans="2:3" s="317" customFormat="1" ht="15">
      <c r="B45" s="322"/>
      <c r="C45" s="323"/>
    </row>
    <row r="46" spans="2:3" s="317" customFormat="1" ht="15">
      <c r="B46" s="322"/>
      <c r="C46" s="323"/>
    </row>
    <row r="47" spans="2:3" s="317" customFormat="1" ht="15">
      <c r="B47" s="322"/>
      <c r="C47" s="323"/>
    </row>
    <row r="48" spans="2:3" s="317" customFormat="1" ht="15">
      <c r="B48" s="322"/>
      <c r="C48" s="323"/>
    </row>
    <row r="49" spans="2:3" s="317" customFormat="1" ht="15">
      <c r="B49" s="322"/>
      <c r="C49" s="323"/>
    </row>
    <row r="50" spans="2:3" s="317" customFormat="1" ht="15">
      <c r="B50" s="322"/>
      <c r="C50" s="323"/>
    </row>
    <row r="51" spans="2:3" s="317" customFormat="1" ht="15">
      <c r="B51" s="322"/>
      <c r="C51" s="323"/>
    </row>
    <row r="52" spans="2:3" s="317" customFormat="1" ht="15">
      <c r="B52" s="322"/>
      <c r="C52" s="323"/>
    </row>
    <row r="53" spans="2:3" s="317" customFormat="1" ht="15">
      <c r="B53" s="322"/>
      <c r="C53" s="323"/>
    </row>
    <row r="54" spans="2:3" s="317" customFormat="1" ht="15">
      <c r="B54" s="322"/>
      <c r="C54" s="323"/>
    </row>
    <row r="55" spans="2:3" s="317" customFormat="1" ht="15">
      <c r="B55" s="322"/>
      <c r="C55" s="323"/>
    </row>
    <row r="56" spans="2:3" s="317" customFormat="1" ht="15">
      <c r="B56" s="322"/>
      <c r="C56" s="323"/>
    </row>
    <row r="57" spans="2:3" s="317" customFormat="1" ht="15">
      <c r="B57" s="322"/>
      <c r="C57" s="323"/>
    </row>
    <row r="58" spans="2:3" s="317" customFormat="1" ht="15">
      <c r="B58" s="322"/>
      <c r="C58" s="323"/>
    </row>
    <row r="59" spans="2:3" s="317" customFormat="1" ht="15">
      <c r="B59" s="322"/>
      <c r="C59" s="323"/>
    </row>
    <row r="60" spans="2:3" s="317" customFormat="1" ht="15">
      <c r="B60" s="322"/>
      <c r="C60" s="323"/>
    </row>
    <row r="61" spans="2:3" s="317" customFormat="1" ht="15">
      <c r="B61" s="322"/>
      <c r="C61" s="323"/>
    </row>
    <row r="62" spans="2:3" s="317" customFormat="1" ht="15">
      <c r="B62" s="322"/>
      <c r="C62" s="323"/>
    </row>
    <row r="63" spans="2:3" s="317" customFormat="1" ht="15">
      <c r="B63" s="322"/>
      <c r="C63" s="323"/>
    </row>
    <row r="64" spans="2:3" s="317" customFormat="1" ht="15">
      <c r="B64" s="322"/>
      <c r="C64" s="323"/>
    </row>
    <row r="65" spans="2:3" s="317" customFormat="1" ht="15">
      <c r="B65" s="322"/>
      <c r="C65" s="323"/>
    </row>
    <row r="66" spans="2:3" s="317" customFormat="1" ht="15">
      <c r="B66" s="322"/>
      <c r="C66" s="323"/>
    </row>
    <row r="67" spans="2:3" s="317" customFormat="1" ht="15">
      <c r="B67" s="322"/>
      <c r="C67" s="323"/>
    </row>
    <row r="68" spans="2:3" s="317" customFormat="1" ht="15">
      <c r="B68" s="322"/>
      <c r="C68" s="323"/>
    </row>
    <row r="69" spans="2:3" s="317" customFormat="1" ht="15">
      <c r="B69" s="322"/>
      <c r="C69" s="323"/>
    </row>
    <row r="70" spans="2:3" s="317" customFormat="1" ht="15">
      <c r="B70" s="322"/>
      <c r="C70" s="323"/>
    </row>
    <row r="71" spans="2:3" s="317" customFormat="1" ht="15">
      <c r="B71" s="322"/>
      <c r="C71" s="323"/>
    </row>
    <row r="72" spans="2:3" s="317" customFormat="1" ht="15">
      <c r="B72" s="322"/>
      <c r="C72" s="323"/>
    </row>
    <row r="73" spans="2:3" s="317" customFormat="1" ht="15">
      <c r="B73" s="322"/>
      <c r="C73" s="323"/>
    </row>
    <row r="74" spans="2:3" s="317" customFormat="1" ht="15">
      <c r="B74" s="322"/>
      <c r="C74" s="323"/>
    </row>
    <row r="75" spans="2:3" s="317" customFormat="1" ht="15">
      <c r="B75" s="322"/>
      <c r="C75" s="323"/>
    </row>
    <row r="76" spans="2:3" s="317" customFormat="1" ht="15">
      <c r="B76" s="322"/>
      <c r="C76" s="323"/>
    </row>
    <row r="77" spans="2:3" s="317" customFormat="1" ht="15">
      <c r="B77" s="322"/>
      <c r="C77" s="323"/>
    </row>
    <row r="78" spans="2:3" s="317" customFormat="1" ht="15">
      <c r="B78" s="322"/>
      <c r="C78" s="323"/>
    </row>
    <row r="79" spans="2:3" s="317" customFormat="1" ht="15">
      <c r="B79" s="322"/>
      <c r="C79" s="323"/>
    </row>
    <row r="80" spans="2:3" s="317" customFormat="1" ht="15">
      <c r="B80" s="322"/>
      <c r="C80" s="323"/>
    </row>
    <row r="81" spans="2:3" s="317" customFormat="1" ht="15">
      <c r="B81" s="322"/>
      <c r="C81" s="323"/>
    </row>
    <row r="82" spans="2:3" s="317" customFormat="1" ht="15">
      <c r="B82" s="322"/>
      <c r="C82" s="323"/>
    </row>
    <row r="83" spans="2:3" s="317" customFormat="1" ht="15">
      <c r="B83" s="322"/>
      <c r="C83" s="323"/>
    </row>
    <row r="84" spans="2:3" s="317" customFormat="1" ht="15">
      <c r="B84" s="322"/>
      <c r="C84" s="323"/>
    </row>
    <row r="85" spans="2:3" ht="12.75">
      <c r="B85" s="309"/>
      <c r="C85" s="206"/>
    </row>
    <row r="86" spans="2:3" ht="12.75">
      <c r="B86" s="309"/>
      <c r="C86" s="206"/>
    </row>
    <row r="87" spans="2:3" ht="12.75">
      <c r="B87" s="309"/>
      <c r="C87" s="206"/>
    </row>
    <row r="88" spans="2:3" ht="12.75">
      <c r="B88" s="309"/>
      <c r="C88" s="206"/>
    </row>
    <row r="89" spans="2:3" ht="12.75">
      <c r="B89" s="309"/>
      <c r="C89" s="206"/>
    </row>
    <row r="90" spans="2:3" ht="12.75">
      <c r="B90" s="309"/>
      <c r="C90" s="206"/>
    </row>
    <row r="91" spans="2:3" ht="12.75">
      <c r="B91" s="309"/>
      <c r="C91" s="206"/>
    </row>
    <row r="92" spans="2:3" ht="12.75">
      <c r="B92" s="309"/>
      <c r="C92" s="206"/>
    </row>
    <row r="93" spans="2:3" ht="12.75">
      <c r="B93" s="309"/>
      <c r="C93" s="206"/>
    </row>
    <row r="94" spans="2:3" ht="12.75">
      <c r="B94" s="309"/>
      <c r="C94" s="206"/>
    </row>
    <row r="95" spans="2:3" ht="12.75">
      <c r="B95" s="309"/>
      <c r="C95" s="206"/>
    </row>
    <row r="96" spans="2:3" ht="12.75">
      <c r="B96" s="309"/>
      <c r="C96" s="206"/>
    </row>
    <row r="97" spans="2:3" ht="12.75">
      <c r="B97" s="309"/>
      <c r="C97" s="206"/>
    </row>
    <row r="98" spans="2:3" ht="12.75">
      <c r="B98" s="309"/>
      <c r="C98" s="206"/>
    </row>
    <row r="99" spans="2:3" ht="12.75">
      <c r="B99" s="309"/>
      <c r="C99" s="206"/>
    </row>
    <row r="100" spans="2:3" ht="12.75">
      <c r="B100" s="309"/>
      <c r="C100" s="206"/>
    </row>
    <row r="101" spans="2:3" ht="12.75">
      <c r="B101" s="309"/>
      <c r="C101" s="206"/>
    </row>
    <row r="102" spans="2:3" ht="12.75">
      <c r="B102" s="309"/>
      <c r="C102" s="206"/>
    </row>
    <row r="103" spans="2:3" ht="12.75">
      <c r="B103" s="309"/>
      <c r="C103" s="206"/>
    </row>
    <row r="104" spans="2:3" ht="12.75">
      <c r="B104" s="309"/>
      <c r="C104" s="206"/>
    </row>
    <row r="105" spans="2:3" ht="12.75">
      <c r="B105" s="309"/>
      <c r="C105" s="206"/>
    </row>
    <row r="106" spans="2:3" ht="12.75">
      <c r="B106" s="309"/>
      <c r="C106" s="206"/>
    </row>
    <row r="107" spans="2:3" ht="12.75">
      <c r="B107" s="309"/>
      <c r="C107" s="206"/>
    </row>
    <row r="108" spans="2:3" ht="12.75">
      <c r="B108" s="309"/>
      <c r="C108" s="206"/>
    </row>
    <row r="109" spans="2:3" ht="12.75">
      <c r="B109" s="309"/>
      <c r="C109" s="206"/>
    </row>
    <row r="110" spans="2:3" ht="12.75">
      <c r="B110" s="309"/>
      <c r="C110" s="206"/>
    </row>
    <row r="111" spans="2:3" ht="12.75">
      <c r="B111" s="309"/>
      <c r="C111" s="206"/>
    </row>
    <row r="112" spans="2:3" ht="12.75">
      <c r="B112" s="309"/>
      <c r="C112" s="206"/>
    </row>
    <row r="113" spans="2:3" ht="12.75">
      <c r="B113" s="309"/>
      <c r="C113" s="206"/>
    </row>
    <row r="114" spans="2:3" ht="12.75">
      <c r="B114" s="309"/>
      <c r="C114" s="206"/>
    </row>
    <row r="115" spans="2:3" ht="12.75">
      <c r="B115" s="309"/>
      <c r="C115" s="206"/>
    </row>
    <row r="116" spans="2:3" ht="12.75">
      <c r="B116" s="309"/>
      <c r="C116" s="206"/>
    </row>
    <row r="117" spans="2:3" ht="12.75">
      <c r="B117" s="309"/>
      <c r="C117" s="206"/>
    </row>
    <row r="118" spans="2:3" ht="12.75">
      <c r="B118" s="309"/>
      <c r="C118" s="206"/>
    </row>
    <row r="119" spans="2:3" ht="12.75">
      <c r="B119" s="309"/>
      <c r="C119" s="206"/>
    </row>
    <row r="120" spans="2:3" ht="12.75">
      <c r="B120" s="309"/>
      <c r="C120" s="206"/>
    </row>
    <row r="121" spans="2:3" ht="12.75">
      <c r="B121" s="309"/>
      <c r="C121" s="206"/>
    </row>
    <row r="122" spans="2:3" ht="12.75">
      <c r="B122" s="309"/>
      <c r="C122" s="206"/>
    </row>
    <row r="123" spans="2:3" ht="12.75">
      <c r="B123" s="309"/>
      <c r="C123" s="206"/>
    </row>
    <row r="124" spans="2:3" ht="12.75">
      <c r="B124" s="309"/>
      <c r="C124" s="206"/>
    </row>
    <row r="125" spans="2:3" ht="12.75">
      <c r="B125" s="309"/>
      <c r="C125" s="206"/>
    </row>
    <row r="126" spans="2:3" ht="12.75">
      <c r="B126" s="309"/>
      <c r="C126" s="206"/>
    </row>
    <row r="127" spans="2:3" ht="12.75">
      <c r="B127" s="309"/>
      <c r="C127" s="206"/>
    </row>
    <row r="128" spans="2:3" ht="12.75">
      <c r="B128" s="309"/>
      <c r="C128" s="206"/>
    </row>
    <row r="129" spans="2:3" ht="12.75">
      <c r="B129" s="309"/>
      <c r="C129" s="206"/>
    </row>
    <row r="130" spans="2:3" ht="12.75">
      <c r="B130" s="309"/>
      <c r="C130" s="206"/>
    </row>
    <row r="131" spans="2:3" ht="12.75">
      <c r="B131" s="309"/>
      <c r="C131" s="206"/>
    </row>
    <row r="132" spans="2:3" ht="12.75">
      <c r="B132" s="309"/>
      <c r="C132" s="206"/>
    </row>
    <row r="133" spans="2:3" ht="12.75">
      <c r="B133" s="309"/>
      <c r="C133" s="206"/>
    </row>
    <row r="134" spans="2:3" ht="12.75">
      <c r="B134" s="309"/>
      <c r="C134" s="206"/>
    </row>
    <row r="135" spans="2:3" ht="12.75">
      <c r="B135" s="309"/>
      <c r="C135" s="206"/>
    </row>
    <row r="136" spans="2:3" ht="12.75">
      <c r="B136" s="309"/>
      <c r="C136" s="206"/>
    </row>
    <row r="137" spans="2:3" ht="12.75">
      <c r="B137" s="309"/>
      <c r="C137" s="206"/>
    </row>
    <row r="138" spans="2:3" ht="12.75">
      <c r="B138" s="309"/>
      <c r="C138" s="206"/>
    </row>
    <row r="139" spans="2:3" ht="12.75">
      <c r="B139" s="309"/>
      <c r="C139" s="206"/>
    </row>
    <row r="140" spans="2:3" ht="12.75">
      <c r="B140" s="309"/>
      <c r="C140" s="206"/>
    </row>
    <row r="141" spans="2:3" ht="12.75">
      <c r="B141" s="309"/>
      <c r="C141" s="206"/>
    </row>
    <row r="142" spans="2:3" ht="12.75">
      <c r="B142" s="309"/>
      <c r="C142" s="206"/>
    </row>
    <row r="143" spans="2:3" ht="12.75">
      <c r="B143" s="309"/>
      <c r="C143" s="206"/>
    </row>
    <row r="144" spans="2:3" ht="12.75">
      <c r="B144" s="309"/>
      <c r="C144" s="206"/>
    </row>
    <row r="145" spans="2:3" ht="12.75">
      <c r="B145" s="309"/>
      <c r="C145" s="206"/>
    </row>
    <row r="146" spans="2:3" ht="12.75">
      <c r="B146" s="309"/>
      <c r="C146" s="206"/>
    </row>
    <row r="147" spans="2:3" ht="12.75">
      <c r="B147" s="309"/>
      <c r="C147" s="206"/>
    </row>
    <row r="148" spans="2:3" ht="12.75">
      <c r="B148" s="309"/>
      <c r="C148" s="206"/>
    </row>
    <row r="149" spans="2:3" ht="12.75">
      <c r="B149" s="309"/>
      <c r="C149" s="206"/>
    </row>
    <row r="150" spans="2:3" ht="12.75">
      <c r="B150" s="309"/>
      <c r="C150" s="206"/>
    </row>
    <row r="151" spans="2:3" ht="12.75">
      <c r="B151" s="309"/>
      <c r="C151" s="206"/>
    </row>
    <row r="152" spans="2:3" ht="12.75">
      <c r="B152" s="309"/>
      <c r="C152" s="206"/>
    </row>
    <row r="153" spans="2:3" ht="12.75">
      <c r="B153" s="309"/>
      <c r="C153" s="206"/>
    </row>
    <row r="154" spans="2:3" ht="12.75">
      <c r="B154" s="309"/>
      <c r="C154" s="206"/>
    </row>
    <row r="155" spans="2:3" ht="12.75">
      <c r="B155" s="309"/>
      <c r="C155" s="206"/>
    </row>
    <row r="156" spans="2:3" ht="12.75">
      <c r="B156" s="309"/>
      <c r="C156" s="206"/>
    </row>
    <row r="157" spans="2:3" ht="12.75">
      <c r="B157" s="309"/>
      <c r="C157" s="206"/>
    </row>
    <row r="158" spans="2:3" ht="12.75">
      <c r="B158" s="309"/>
      <c r="C158" s="206"/>
    </row>
    <row r="159" spans="2:3" ht="12.75">
      <c r="B159" s="309"/>
      <c r="C159" s="206"/>
    </row>
    <row r="160" spans="2:3" ht="12.75">
      <c r="B160" s="309"/>
      <c r="C160" s="206"/>
    </row>
    <row r="161" spans="2:3" ht="12.75">
      <c r="B161" s="309"/>
      <c r="C161" s="206"/>
    </row>
    <row r="162" spans="2:3" ht="12.75">
      <c r="B162" s="309"/>
      <c r="C162" s="206"/>
    </row>
    <row r="163" spans="2:3" ht="12.75">
      <c r="B163" s="309"/>
      <c r="C163" s="206"/>
    </row>
    <row r="164" spans="2:3" ht="12.75">
      <c r="B164" s="309"/>
      <c r="C164" s="206"/>
    </row>
    <row r="165" spans="2:3" ht="12.75">
      <c r="B165" s="309"/>
      <c r="C165" s="206"/>
    </row>
    <row r="166" spans="2:3" ht="12.75">
      <c r="B166" s="309"/>
      <c r="C166" s="206"/>
    </row>
    <row r="167" spans="2:3" ht="12.75">
      <c r="B167" s="309"/>
      <c r="C167" s="206"/>
    </row>
    <row r="168" spans="2:3" ht="12.75">
      <c r="B168" s="309"/>
      <c r="C168" s="206"/>
    </row>
    <row r="169" spans="2:3" ht="12.75">
      <c r="B169" s="309"/>
      <c r="C169" s="206"/>
    </row>
    <row r="170" spans="2:3" ht="12.75">
      <c r="B170" s="309"/>
      <c r="C170" s="206"/>
    </row>
    <row r="171" spans="2:3" ht="12.75">
      <c r="B171" s="309"/>
      <c r="C171" s="206"/>
    </row>
    <row r="172" spans="2:3" ht="12.75">
      <c r="B172" s="309"/>
      <c r="C172" s="206"/>
    </row>
    <row r="173" spans="2:3" ht="12.75">
      <c r="B173" s="309"/>
      <c r="C173" s="206"/>
    </row>
    <row r="174" spans="2:3" ht="12.75">
      <c r="B174" s="309"/>
      <c r="C174" s="206"/>
    </row>
    <row r="175" spans="2:3" ht="12.75">
      <c r="B175" s="309"/>
      <c r="C175" s="206"/>
    </row>
    <row r="176" spans="2:3" ht="12.75">
      <c r="B176" s="309"/>
      <c r="C176" s="206"/>
    </row>
    <row r="177" spans="2:3" ht="12.75">
      <c r="B177" s="309"/>
      <c r="C177" s="206"/>
    </row>
    <row r="178" spans="2:3" ht="12.75">
      <c r="B178" s="309"/>
      <c r="C178" s="206"/>
    </row>
    <row r="179" spans="2:3" ht="12.75">
      <c r="B179" s="309"/>
      <c r="C179" s="206"/>
    </row>
    <row r="180" spans="2:3" ht="12.75">
      <c r="B180" s="309"/>
      <c r="C180" s="206"/>
    </row>
    <row r="181" spans="2:3" ht="12.75">
      <c r="B181" s="309"/>
      <c r="C181" s="206"/>
    </row>
    <row r="182" spans="2:3" ht="12.75">
      <c r="B182" s="309"/>
      <c r="C182" s="206"/>
    </row>
    <row r="183" spans="2:3" ht="12.75">
      <c r="B183" s="309"/>
      <c r="C183" s="206"/>
    </row>
    <row r="184" spans="2:3" ht="12.75">
      <c r="B184" s="309"/>
      <c r="C184" s="206"/>
    </row>
    <row r="185" spans="2:3" ht="12.75">
      <c r="B185" s="309"/>
      <c r="C185" s="206"/>
    </row>
    <row r="186" spans="2:3" ht="12.75">
      <c r="B186" s="309"/>
      <c r="C186" s="206"/>
    </row>
    <row r="187" spans="2:3" ht="12.75">
      <c r="B187" s="309"/>
      <c r="C187" s="206"/>
    </row>
    <row r="188" spans="2:3" ht="12.75">
      <c r="B188" s="309"/>
      <c r="C188" s="206"/>
    </row>
    <row r="189" spans="2:3" ht="12.75">
      <c r="B189" s="309"/>
      <c r="C189" s="206"/>
    </row>
    <row r="190" spans="2:3" ht="12.75">
      <c r="B190" s="309"/>
      <c r="C190" s="206"/>
    </row>
    <row r="191" spans="2:3" ht="12.75">
      <c r="B191" s="309"/>
      <c r="C191" s="206"/>
    </row>
    <row r="192" spans="2:3" ht="12.75">
      <c r="B192" s="309"/>
      <c r="C192" s="206"/>
    </row>
    <row r="193" spans="2:3" ht="12.75">
      <c r="B193" s="309"/>
      <c r="C193" s="206"/>
    </row>
    <row r="194" spans="2:3" ht="12.75">
      <c r="B194" s="309"/>
      <c r="C194" s="206"/>
    </row>
    <row r="195" spans="2:3" ht="12.75">
      <c r="B195" s="309"/>
      <c r="C195" s="206"/>
    </row>
    <row r="196" spans="2:3" ht="12.75">
      <c r="B196" s="309"/>
      <c r="C196" s="206"/>
    </row>
    <row r="197" spans="2:3" ht="12.75">
      <c r="B197" s="309"/>
      <c r="C197" s="206"/>
    </row>
    <row r="198" spans="2:3" ht="12.75">
      <c r="B198" s="309"/>
      <c r="C198" s="206"/>
    </row>
    <row r="199" spans="2:3" ht="12.75">
      <c r="B199" s="309"/>
      <c r="C199" s="206"/>
    </row>
    <row r="200" spans="2:3" ht="12.75">
      <c r="B200" s="309"/>
      <c r="C200" s="206"/>
    </row>
    <row r="201" spans="2:3" ht="12.75">
      <c r="B201" s="309"/>
      <c r="C201" s="206"/>
    </row>
    <row r="202" spans="2:3" ht="12.75">
      <c r="B202" s="309"/>
      <c r="C202" s="206"/>
    </row>
    <row r="203" spans="2:3" ht="12.75">
      <c r="B203" s="309"/>
      <c r="C203" s="206"/>
    </row>
    <row r="204" spans="2:3" ht="12.75">
      <c r="B204" s="309"/>
      <c r="C204" s="206"/>
    </row>
    <row r="205" spans="2:3" ht="12.75">
      <c r="B205" s="309"/>
      <c r="C205" s="206"/>
    </row>
    <row r="206" spans="2:3" ht="12.75">
      <c r="B206" s="309"/>
      <c r="C206" s="206"/>
    </row>
    <row r="207" spans="2:3" ht="12.75">
      <c r="B207" s="309"/>
      <c r="C207" s="206"/>
    </row>
    <row r="208" spans="2:3" ht="12.75">
      <c r="B208" s="309"/>
      <c r="C208" s="206"/>
    </row>
    <row r="209" spans="2:3" ht="12.75">
      <c r="B209" s="309"/>
      <c r="C209" s="206"/>
    </row>
    <row r="210" spans="2:3" ht="12.75">
      <c r="B210" s="309"/>
      <c r="C210" s="206"/>
    </row>
    <row r="211" spans="2:3" ht="12.75">
      <c r="B211" s="309"/>
      <c r="C211" s="206"/>
    </row>
    <row r="212" spans="2:3" ht="12.75">
      <c r="B212" s="309"/>
      <c r="C212" s="206"/>
    </row>
    <row r="213" spans="2:3" ht="12.75">
      <c r="B213" s="309"/>
      <c r="C213" s="206"/>
    </row>
    <row r="214" spans="2:3" ht="12.75">
      <c r="B214" s="309"/>
      <c r="C214" s="206"/>
    </row>
    <row r="215" spans="2:3" ht="12.75">
      <c r="B215" s="309"/>
      <c r="C215" s="206"/>
    </row>
    <row r="216" spans="2:3" ht="12.75">
      <c r="B216" s="309"/>
      <c r="C216" s="206"/>
    </row>
    <row r="217" spans="2:3" ht="12.75">
      <c r="B217" s="309"/>
      <c r="C217" s="206"/>
    </row>
    <row r="218" spans="2:3" ht="12.75">
      <c r="B218" s="309"/>
      <c r="C218" s="206"/>
    </row>
    <row r="219" spans="2:3" ht="12.75">
      <c r="B219" s="309"/>
      <c r="C219" s="206"/>
    </row>
    <row r="220" spans="2:3" ht="12.75">
      <c r="B220" s="309"/>
      <c r="C220" s="206"/>
    </row>
    <row r="221" spans="2:3" ht="12.75">
      <c r="B221" s="309"/>
      <c r="C221" s="206"/>
    </row>
    <row r="222" spans="2:3" ht="12.75">
      <c r="B222" s="309"/>
      <c r="C222" s="206"/>
    </row>
    <row r="223" spans="2:3" ht="12.75">
      <c r="B223" s="309"/>
      <c r="C223" s="206"/>
    </row>
    <row r="224" spans="2:3" ht="12.75">
      <c r="B224" s="309"/>
      <c r="C224" s="206"/>
    </row>
    <row r="225" spans="2:3" ht="12.75">
      <c r="B225" s="309"/>
      <c r="C225" s="206"/>
    </row>
    <row r="226" spans="2:3" ht="12.75">
      <c r="B226" s="309"/>
      <c r="C226" s="206"/>
    </row>
    <row r="227" spans="2:3" ht="12.75">
      <c r="B227" s="309"/>
      <c r="C227" s="206"/>
    </row>
    <row r="228" spans="2:3" ht="12.75">
      <c r="B228" s="309"/>
      <c r="C228" s="206"/>
    </row>
    <row r="229" spans="2:3" ht="12.75">
      <c r="B229" s="309"/>
      <c r="C229" s="206"/>
    </row>
    <row r="230" spans="2:3" ht="12.75">
      <c r="B230" s="309"/>
      <c r="C230" s="206"/>
    </row>
    <row r="231" spans="2:3" ht="12.75">
      <c r="B231" s="309"/>
      <c r="C231" s="206"/>
    </row>
    <row r="232" spans="2:3" ht="12.75">
      <c r="B232" s="309"/>
      <c r="C232" s="206"/>
    </row>
    <row r="233" spans="2:3" ht="12.75">
      <c r="B233" s="309"/>
      <c r="C233" s="206"/>
    </row>
    <row r="234" spans="2:3" ht="12.75">
      <c r="B234" s="309"/>
      <c r="C234" s="206"/>
    </row>
    <row r="235" spans="2:3" ht="12.75">
      <c r="B235" s="309"/>
      <c r="C235" s="206"/>
    </row>
    <row r="236" spans="2:3" ht="12.75">
      <c r="B236" s="309"/>
      <c r="C236" s="206"/>
    </row>
    <row r="237" spans="2:3" ht="12.75">
      <c r="B237" s="309"/>
      <c r="C237" s="206"/>
    </row>
    <row r="238" spans="2:3" ht="12.75">
      <c r="B238" s="309"/>
      <c r="C238" s="206"/>
    </row>
    <row r="239" spans="2:3" ht="12.75">
      <c r="B239" s="309"/>
      <c r="C239" s="206"/>
    </row>
    <row r="240" spans="2:3" ht="12.75">
      <c r="B240" s="309"/>
      <c r="C240" s="206"/>
    </row>
    <row r="241" spans="2:3" ht="12.75">
      <c r="B241" s="309"/>
      <c r="C241" s="206"/>
    </row>
    <row r="242" spans="2:3" ht="12.75">
      <c r="B242" s="309"/>
      <c r="C242" s="206"/>
    </row>
    <row r="243" spans="2:3" ht="12.75">
      <c r="B243" s="309"/>
      <c r="C243" s="206"/>
    </row>
    <row r="244" spans="2:3" ht="12.75">
      <c r="B244" s="309"/>
      <c r="C244" s="206"/>
    </row>
    <row r="245" spans="2:3" ht="12.75">
      <c r="B245" s="309"/>
      <c r="C245" s="206"/>
    </row>
    <row r="246" spans="2:3" ht="12.75">
      <c r="B246" s="309"/>
      <c r="C246" s="206"/>
    </row>
    <row r="247" spans="2:3" ht="12.75">
      <c r="B247" s="309"/>
      <c r="C247" s="206"/>
    </row>
    <row r="248" spans="2:3" ht="12.75">
      <c r="B248" s="309"/>
      <c r="C248" s="206"/>
    </row>
    <row r="249" spans="2:3" ht="12.75">
      <c r="B249" s="309"/>
      <c r="C249" s="206"/>
    </row>
    <row r="250" spans="2:3" ht="12.75">
      <c r="B250" s="309"/>
      <c r="C250" s="206"/>
    </row>
    <row r="251" ht="12.75">
      <c r="B251" s="309"/>
    </row>
  </sheetData>
  <sheetProtection/>
  <mergeCells count="1">
    <mergeCell ref="A8:C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T367"/>
  <sheetViews>
    <sheetView view="pageBreakPreview" zoomScale="84" zoomScaleNormal="85" zoomScaleSheetLayoutView="84" zoomScalePageLayoutView="75" workbookViewId="0" topLeftCell="A1">
      <selection activeCell="F5" sqref="F5"/>
    </sheetView>
  </sheetViews>
  <sheetFormatPr defaultColWidth="9.140625" defaultRowHeight="15"/>
  <cols>
    <col min="1" max="1" width="63.57421875" style="58" customWidth="1"/>
    <col min="2" max="2" width="7.421875" style="58" customWidth="1"/>
    <col min="3" max="3" width="7.421875" style="19" customWidth="1"/>
    <col min="4" max="4" width="13.421875" style="19" customWidth="1"/>
    <col min="5" max="5" width="5.140625" style="19" customWidth="1"/>
    <col min="6" max="6" width="13.421875" style="485" customWidth="1"/>
    <col min="7" max="7" width="4.421875" style="18" hidden="1" customWidth="1"/>
    <col min="8" max="8" width="13.57421875" style="131" hidden="1" customWidth="1"/>
    <col min="9" max="9" width="19.57421875" style="18" hidden="1" customWidth="1"/>
    <col min="10" max="15" width="8.8515625" style="18" hidden="1" customWidth="1"/>
    <col min="16" max="16" width="4.8515625" style="18" hidden="1" customWidth="1"/>
    <col min="17" max="17" width="0.85546875" style="18" hidden="1" customWidth="1"/>
    <col min="18" max="18" width="17.8515625" style="18" hidden="1" customWidth="1"/>
    <col min="19" max="19" width="9.421875" style="18" hidden="1" customWidth="1"/>
    <col min="20" max="20" width="13.57421875" style="18" bestFit="1" customWidth="1"/>
    <col min="21" max="16384" width="8.8515625" style="18" customWidth="1"/>
  </cols>
  <sheetData>
    <row r="1" ht="12.75">
      <c r="F1" s="482" t="s">
        <v>102</v>
      </c>
    </row>
    <row r="2" ht="12.75">
      <c r="F2" s="482" t="s">
        <v>101</v>
      </c>
    </row>
    <row r="3" ht="12.75">
      <c r="F3" s="483" t="s">
        <v>165</v>
      </c>
    </row>
    <row r="4" ht="12.75">
      <c r="F4" s="483" t="s">
        <v>403</v>
      </c>
    </row>
    <row r="5" ht="12.75">
      <c r="F5" s="482" t="s">
        <v>323</v>
      </c>
    </row>
    <row r="6" ht="12.75">
      <c r="F6" s="484"/>
    </row>
    <row r="7" spans="1:9" s="111" customFormat="1" ht="47.25" customHeight="1">
      <c r="A7" s="531" t="s">
        <v>42</v>
      </c>
      <c r="B7" s="531"/>
      <c r="C7" s="531"/>
      <c r="D7" s="531"/>
      <c r="E7" s="531"/>
      <c r="F7" s="531"/>
      <c r="G7" s="531"/>
      <c r="H7" s="531"/>
      <c r="I7" s="531"/>
    </row>
    <row r="8" ht="9" customHeight="1"/>
    <row r="9" spans="1:8" s="22" customFormat="1" ht="38.25">
      <c r="A9" s="20" t="s">
        <v>100</v>
      </c>
      <c r="B9" s="171"/>
      <c r="C9" s="20" t="s">
        <v>97</v>
      </c>
      <c r="D9" s="21" t="s">
        <v>99</v>
      </c>
      <c r="E9" s="21" t="s">
        <v>98</v>
      </c>
      <c r="F9" s="464" t="s">
        <v>96</v>
      </c>
      <c r="H9" s="133"/>
    </row>
    <row r="10" spans="1:8" s="19" customFormat="1" ht="25.5">
      <c r="A10" s="23"/>
      <c r="B10" s="125" t="s">
        <v>103</v>
      </c>
      <c r="C10" s="20"/>
      <c r="D10" s="21"/>
      <c r="E10" s="21"/>
      <c r="F10" s="464"/>
      <c r="H10" s="134"/>
    </row>
    <row r="11" spans="1:8" s="19" customFormat="1" ht="12.75">
      <c r="A11" s="23" t="s">
        <v>622</v>
      </c>
      <c r="B11" s="125" t="s">
        <v>240</v>
      </c>
      <c r="C11" s="20"/>
      <c r="D11" s="21"/>
      <c r="E11" s="21"/>
      <c r="F11" s="464"/>
      <c r="H11" s="134"/>
    </row>
    <row r="12" spans="1:8" s="101" customFormat="1" ht="15">
      <c r="A12" s="88" t="s">
        <v>125</v>
      </c>
      <c r="B12" s="526"/>
      <c r="C12" s="90" t="s">
        <v>124</v>
      </c>
      <c r="D12" s="89"/>
      <c r="E12" s="89"/>
      <c r="F12" s="486">
        <f>F13+F19+F34+F45+F51+F39</f>
        <v>24456.768000000004</v>
      </c>
      <c r="H12" s="135"/>
    </row>
    <row r="13" spans="1:8" s="101" customFormat="1" ht="42.75">
      <c r="A13" s="94" t="s">
        <v>93</v>
      </c>
      <c r="B13" s="527"/>
      <c r="C13" s="93" t="s">
        <v>92</v>
      </c>
      <c r="D13" s="109"/>
      <c r="E13" s="109"/>
      <c r="F13" s="487">
        <f>F14</f>
        <v>50</v>
      </c>
      <c r="H13" s="135"/>
    </row>
    <row r="14" spans="1:8" s="29" customFormat="1" ht="19.5" customHeight="1">
      <c r="A14" s="23" t="s">
        <v>192</v>
      </c>
      <c r="B14" s="527"/>
      <c r="C14" s="41" t="s">
        <v>92</v>
      </c>
      <c r="D14" s="40" t="s">
        <v>630</v>
      </c>
      <c r="E14" s="40"/>
      <c r="F14" s="488">
        <f>F15</f>
        <v>50</v>
      </c>
      <c r="H14" s="136"/>
    </row>
    <row r="15" spans="1:8" s="29" customFormat="1" ht="25.5">
      <c r="A15" s="25" t="s">
        <v>94</v>
      </c>
      <c r="B15" s="527"/>
      <c r="C15" s="41" t="s">
        <v>92</v>
      </c>
      <c r="D15" s="21" t="s">
        <v>631</v>
      </c>
      <c r="E15" s="21"/>
      <c r="F15" s="464">
        <f>F17</f>
        <v>50</v>
      </c>
      <c r="H15" s="136"/>
    </row>
    <row r="16" spans="1:8" s="29" customFormat="1" ht="25.5">
      <c r="A16" s="25" t="s">
        <v>120</v>
      </c>
      <c r="B16" s="527"/>
      <c r="C16" s="37" t="s">
        <v>92</v>
      </c>
      <c r="D16" s="36" t="s">
        <v>636</v>
      </c>
      <c r="E16" s="21"/>
      <c r="F16" s="464">
        <f>F17</f>
        <v>50</v>
      </c>
      <c r="H16" s="136"/>
    </row>
    <row r="17" spans="1:6" ht="38.25">
      <c r="A17" s="39" t="s">
        <v>78</v>
      </c>
      <c r="B17" s="527"/>
      <c r="C17" s="37" t="s">
        <v>92</v>
      </c>
      <c r="D17" s="36" t="s">
        <v>632</v>
      </c>
      <c r="E17" s="36"/>
      <c r="F17" s="489">
        <f>F18</f>
        <v>50</v>
      </c>
    </row>
    <row r="18" spans="1:6" ht="28.5" customHeight="1">
      <c r="A18" s="31" t="s">
        <v>305</v>
      </c>
      <c r="B18" s="527"/>
      <c r="C18" s="37" t="s">
        <v>92</v>
      </c>
      <c r="D18" s="36" t="s">
        <v>632</v>
      </c>
      <c r="E18" s="36">
        <v>240</v>
      </c>
      <c r="F18" s="489">
        <v>50</v>
      </c>
    </row>
    <row r="19" spans="1:20" s="110" customFormat="1" ht="57">
      <c r="A19" s="88" t="s">
        <v>85</v>
      </c>
      <c r="B19" s="527"/>
      <c r="C19" s="90" t="s">
        <v>84</v>
      </c>
      <c r="D19" s="89"/>
      <c r="E19" s="89"/>
      <c r="F19" s="486">
        <f>F20</f>
        <v>12487.178</v>
      </c>
      <c r="H19" s="137"/>
      <c r="T19" s="137"/>
    </row>
    <row r="20" spans="1:20" ht="25.5">
      <c r="A20" s="23" t="s">
        <v>192</v>
      </c>
      <c r="B20" s="527"/>
      <c r="C20" s="20" t="s">
        <v>84</v>
      </c>
      <c r="D20" s="40" t="s">
        <v>630</v>
      </c>
      <c r="E20" s="40"/>
      <c r="F20" s="488">
        <f>F21+F25</f>
        <v>12487.178</v>
      </c>
      <c r="T20" s="398"/>
    </row>
    <row r="21" spans="1:20" ht="32.25" customHeight="1">
      <c r="A21" s="25" t="s">
        <v>95</v>
      </c>
      <c r="B21" s="527"/>
      <c r="C21" s="20" t="s">
        <v>84</v>
      </c>
      <c r="D21" s="21" t="s">
        <v>634</v>
      </c>
      <c r="E21" s="21"/>
      <c r="F21" s="464">
        <f>F23</f>
        <v>1586</v>
      </c>
      <c r="T21" s="136"/>
    </row>
    <row r="22" spans="1:20" ht="25.5">
      <c r="A22" s="25" t="s">
        <v>120</v>
      </c>
      <c r="B22" s="527"/>
      <c r="C22" s="20" t="s">
        <v>84</v>
      </c>
      <c r="D22" s="21" t="s">
        <v>633</v>
      </c>
      <c r="E22" s="21"/>
      <c r="F22" s="464">
        <f>F23</f>
        <v>1586</v>
      </c>
      <c r="T22" s="136"/>
    </row>
    <row r="23" spans="1:20" ht="39" customHeight="1">
      <c r="A23" s="33" t="s">
        <v>76</v>
      </c>
      <c r="B23" s="527"/>
      <c r="C23" s="28" t="s">
        <v>84</v>
      </c>
      <c r="D23" s="36" t="s">
        <v>635</v>
      </c>
      <c r="E23" s="36"/>
      <c r="F23" s="489">
        <f>F24</f>
        <v>1586</v>
      </c>
      <c r="T23" s="130"/>
    </row>
    <row r="24" spans="1:6" ht="25.5">
      <c r="A24" s="39" t="s">
        <v>306</v>
      </c>
      <c r="B24" s="527"/>
      <c r="C24" s="28" t="s">
        <v>84</v>
      </c>
      <c r="D24" s="36" t="s">
        <v>635</v>
      </c>
      <c r="E24" s="36">
        <v>120</v>
      </c>
      <c r="F24" s="489">
        <f>1182+354+50</f>
        <v>1586</v>
      </c>
    </row>
    <row r="25" spans="1:20" ht="25.5">
      <c r="A25" s="25" t="s">
        <v>94</v>
      </c>
      <c r="B25" s="527"/>
      <c r="C25" s="20" t="s">
        <v>84</v>
      </c>
      <c r="D25" s="21" t="s">
        <v>631</v>
      </c>
      <c r="E25" s="21"/>
      <c r="F25" s="464">
        <f>F27+F29</f>
        <v>10901.178</v>
      </c>
      <c r="T25" s="130"/>
    </row>
    <row r="26" spans="1:20" ht="25.5">
      <c r="A26" s="25" t="s">
        <v>120</v>
      </c>
      <c r="B26" s="527"/>
      <c r="C26" s="20" t="s">
        <v>84</v>
      </c>
      <c r="D26" s="21" t="s">
        <v>636</v>
      </c>
      <c r="E26" s="21"/>
      <c r="F26" s="464">
        <f>F27</f>
        <v>7546.226</v>
      </c>
      <c r="T26" s="130"/>
    </row>
    <row r="27" spans="1:6" ht="38.25">
      <c r="A27" s="33" t="s">
        <v>77</v>
      </c>
      <c r="B27" s="527"/>
      <c r="C27" s="28" t="s">
        <v>84</v>
      </c>
      <c r="D27" s="36" t="s">
        <v>637</v>
      </c>
      <c r="E27" s="36"/>
      <c r="F27" s="489">
        <f>F28</f>
        <v>7546.226</v>
      </c>
    </row>
    <row r="28" spans="1:16" ht="25.5">
      <c r="A28" s="39" t="s">
        <v>306</v>
      </c>
      <c r="B28" s="527"/>
      <c r="C28" s="28" t="s">
        <v>84</v>
      </c>
      <c r="D28" s="36" t="s">
        <v>637</v>
      </c>
      <c r="E28" s="36">
        <v>120</v>
      </c>
      <c r="F28" s="489">
        <f>7221.226+325</f>
        <v>7546.226</v>
      </c>
      <c r="P28" s="112"/>
    </row>
    <row r="29" spans="1:16" ht="26.25" customHeight="1">
      <c r="A29" s="39" t="s">
        <v>78</v>
      </c>
      <c r="B29" s="527"/>
      <c r="C29" s="28" t="s">
        <v>84</v>
      </c>
      <c r="D29" s="36" t="s">
        <v>632</v>
      </c>
      <c r="E29" s="36"/>
      <c r="F29" s="489">
        <f>F30+F32+F33+F31</f>
        <v>3354.952</v>
      </c>
      <c r="P29" s="157"/>
    </row>
    <row r="30" spans="1:6" ht="13.5" customHeight="1" hidden="1">
      <c r="A30" s="39" t="s">
        <v>306</v>
      </c>
      <c r="B30" s="527"/>
      <c r="C30" s="28" t="s">
        <v>84</v>
      </c>
      <c r="D30" s="36" t="s">
        <v>88</v>
      </c>
      <c r="E30" s="36">
        <v>120</v>
      </c>
      <c r="F30" s="489"/>
    </row>
    <row r="31" spans="1:7" ht="27" customHeight="1" hidden="1">
      <c r="A31" s="34" t="s">
        <v>87</v>
      </c>
      <c r="B31" s="527"/>
      <c r="C31" s="28" t="s">
        <v>84</v>
      </c>
      <c r="D31" s="36" t="s">
        <v>88</v>
      </c>
      <c r="E31" s="36">
        <v>242</v>
      </c>
      <c r="F31" s="489">
        <v>0</v>
      </c>
      <c r="G31" s="112"/>
    </row>
    <row r="32" spans="1:16" ht="30" customHeight="1">
      <c r="A32" s="31" t="s">
        <v>305</v>
      </c>
      <c r="B32" s="527"/>
      <c r="C32" s="28" t="s">
        <v>84</v>
      </c>
      <c r="D32" s="36" t="s">
        <v>632</v>
      </c>
      <c r="E32" s="36">
        <v>240</v>
      </c>
      <c r="F32" s="489">
        <f>0.393*8664-50-20</f>
        <v>3334.952</v>
      </c>
      <c r="P32" s="158"/>
    </row>
    <row r="33" spans="1:6" ht="15.75" customHeight="1">
      <c r="A33" s="169" t="s">
        <v>309</v>
      </c>
      <c r="B33" s="527"/>
      <c r="C33" s="28" t="s">
        <v>84</v>
      </c>
      <c r="D33" s="36" t="s">
        <v>632</v>
      </c>
      <c r="E33" s="36">
        <v>850</v>
      </c>
      <c r="F33" s="489">
        <v>20</v>
      </c>
    </row>
    <row r="34" spans="1:16" s="105" customFormat="1" ht="18.75" customHeight="1" hidden="1">
      <c r="A34" s="94" t="s">
        <v>175</v>
      </c>
      <c r="B34" s="527"/>
      <c r="C34" s="91" t="s">
        <v>170</v>
      </c>
      <c r="D34" s="106"/>
      <c r="E34" s="106"/>
      <c r="F34" s="486">
        <f>F35</f>
        <v>0</v>
      </c>
      <c r="H34" s="139"/>
      <c r="P34" s="165"/>
    </row>
    <row r="35" spans="1:16" s="63" customFormat="1" ht="13.5" customHeight="1" hidden="1">
      <c r="A35" s="23" t="s">
        <v>153</v>
      </c>
      <c r="B35" s="527"/>
      <c r="C35" s="65" t="s">
        <v>170</v>
      </c>
      <c r="D35" s="40" t="s">
        <v>63</v>
      </c>
      <c r="E35" s="40"/>
      <c r="F35" s="488">
        <f>F36</f>
        <v>0</v>
      </c>
      <c r="H35" s="140"/>
      <c r="P35" s="29"/>
    </row>
    <row r="36" spans="1:16" s="63" customFormat="1" ht="13.5" customHeight="1" hidden="1">
      <c r="A36" s="23" t="s">
        <v>192</v>
      </c>
      <c r="B36" s="527"/>
      <c r="C36" s="65" t="s">
        <v>170</v>
      </c>
      <c r="D36" s="21" t="s">
        <v>176</v>
      </c>
      <c r="E36" s="21"/>
      <c r="F36" s="464">
        <f>F37</f>
        <v>0</v>
      </c>
      <c r="H36" s="140"/>
      <c r="P36" s="29"/>
    </row>
    <row r="37" spans="1:8" s="29" customFormat="1" ht="26.25" customHeight="1" hidden="1">
      <c r="A37" s="39" t="s">
        <v>78</v>
      </c>
      <c r="B37" s="527"/>
      <c r="C37" s="66" t="s">
        <v>170</v>
      </c>
      <c r="D37" s="36" t="s">
        <v>191</v>
      </c>
      <c r="E37" s="36"/>
      <c r="F37" s="489">
        <f>F38</f>
        <v>0</v>
      </c>
      <c r="H37" s="136"/>
    </row>
    <row r="38" spans="1:8" s="29" customFormat="1" ht="26.25" customHeight="1" hidden="1">
      <c r="A38" s="39" t="s">
        <v>86</v>
      </c>
      <c r="B38" s="527"/>
      <c r="C38" s="66" t="s">
        <v>170</v>
      </c>
      <c r="D38" s="36" t="s">
        <v>191</v>
      </c>
      <c r="E38" s="36">
        <v>244</v>
      </c>
      <c r="F38" s="489"/>
      <c r="H38" s="136"/>
    </row>
    <row r="39" spans="1:16" s="105" customFormat="1" ht="30.75" customHeight="1">
      <c r="A39" s="175" t="s">
        <v>328</v>
      </c>
      <c r="B39" s="527"/>
      <c r="C39" s="90" t="s">
        <v>327</v>
      </c>
      <c r="D39" s="95"/>
      <c r="E39" s="98"/>
      <c r="F39" s="490">
        <f>F40</f>
        <v>50.5</v>
      </c>
      <c r="H39" s="139"/>
      <c r="P39" s="165"/>
    </row>
    <row r="40" spans="1:16" s="26" customFormat="1" ht="25.5">
      <c r="A40" s="23" t="s">
        <v>153</v>
      </c>
      <c r="B40" s="527"/>
      <c r="C40" s="20" t="s">
        <v>327</v>
      </c>
      <c r="D40" s="60" t="s">
        <v>630</v>
      </c>
      <c r="E40" s="60"/>
      <c r="F40" s="464">
        <f>F41</f>
        <v>50.5</v>
      </c>
      <c r="H40" s="138"/>
      <c r="P40" s="62"/>
    </row>
    <row r="41" spans="1:16" s="26" customFormat="1" ht="25.5">
      <c r="A41" s="25" t="s">
        <v>120</v>
      </c>
      <c r="B41" s="527"/>
      <c r="C41" s="20" t="s">
        <v>327</v>
      </c>
      <c r="D41" s="61" t="s">
        <v>631</v>
      </c>
      <c r="E41" s="61"/>
      <c r="F41" s="464">
        <f>F43</f>
        <v>50.5</v>
      </c>
      <c r="H41" s="138"/>
      <c r="P41" s="62"/>
    </row>
    <row r="42" spans="1:16" s="26" customFormat="1" ht="25.5">
      <c r="A42" s="25" t="s">
        <v>120</v>
      </c>
      <c r="B42" s="527"/>
      <c r="C42" s="20" t="s">
        <v>327</v>
      </c>
      <c r="D42" s="61" t="s">
        <v>641</v>
      </c>
      <c r="E42" s="61"/>
      <c r="F42" s="464">
        <f>F43</f>
        <v>50.5</v>
      </c>
      <c r="H42" s="138"/>
      <c r="P42" s="62"/>
    </row>
    <row r="43" spans="1:8" s="29" customFormat="1" ht="25.5">
      <c r="A43" s="33" t="s">
        <v>329</v>
      </c>
      <c r="B43" s="527"/>
      <c r="C43" s="28" t="s">
        <v>327</v>
      </c>
      <c r="D43" s="36" t="s">
        <v>641</v>
      </c>
      <c r="E43" s="36"/>
      <c r="F43" s="489">
        <f>F44</f>
        <v>50.5</v>
      </c>
      <c r="H43" s="136"/>
    </row>
    <row r="44" spans="1:8" s="29" customFormat="1" ht="15" customHeight="1">
      <c r="A44" s="169" t="s">
        <v>330</v>
      </c>
      <c r="B44" s="527"/>
      <c r="C44" s="28" t="s">
        <v>327</v>
      </c>
      <c r="D44" s="36" t="s">
        <v>641</v>
      </c>
      <c r="E44" s="36">
        <v>540</v>
      </c>
      <c r="F44" s="489">
        <v>50.5</v>
      </c>
      <c r="H44" s="136"/>
    </row>
    <row r="45" spans="1:16" s="105" customFormat="1" ht="15">
      <c r="A45" s="107" t="s">
        <v>160</v>
      </c>
      <c r="B45" s="527"/>
      <c r="C45" s="90" t="s">
        <v>119</v>
      </c>
      <c r="D45" s="95"/>
      <c r="E45" s="98"/>
      <c r="F45" s="490">
        <f>F46</f>
        <v>400</v>
      </c>
      <c r="H45" s="139"/>
      <c r="P45" s="165"/>
    </row>
    <row r="46" spans="1:16" s="26" customFormat="1" ht="14.25" customHeight="1">
      <c r="A46" s="23" t="s">
        <v>153</v>
      </c>
      <c r="B46" s="527"/>
      <c r="C46" s="20" t="s">
        <v>119</v>
      </c>
      <c r="D46" s="60" t="s">
        <v>640</v>
      </c>
      <c r="E46" s="60"/>
      <c r="F46" s="464">
        <f>F47</f>
        <v>400</v>
      </c>
      <c r="H46" s="138"/>
      <c r="P46" s="62"/>
    </row>
    <row r="47" spans="1:16" s="26" customFormat="1" ht="25.5">
      <c r="A47" s="25" t="s">
        <v>120</v>
      </c>
      <c r="B47" s="527"/>
      <c r="C47" s="20" t="s">
        <v>119</v>
      </c>
      <c r="D47" s="61" t="s">
        <v>639</v>
      </c>
      <c r="E47" s="61"/>
      <c r="F47" s="464">
        <f>F49</f>
        <v>400</v>
      </c>
      <c r="H47" s="138"/>
      <c r="P47" s="62"/>
    </row>
    <row r="48" spans="1:16" s="26" customFormat="1" ht="25.5">
      <c r="A48" s="25" t="s">
        <v>120</v>
      </c>
      <c r="B48" s="527"/>
      <c r="C48" s="20" t="s">
        <v>119</v>
      </c>
      <c r="D48" s="21" t="s">
        <v>638</v>
      </c>
      <c r="E48" s="61"/>
      <c r="F48" s="464">
        <f>F49</f>
        <v>400</v>
      </c>
      <c r="H48" s="138"/>
      <c r="P48" s="62"/>
    </row>
    <row r="49" spans="1:8" s="29" customFormat="1" ht="38.25">
      <c r="A49" s="33" t="s">
        <v>193</v>
      </c>
      <c r="B49" s="527"/>
      <c r="C49" s="28" t="s">
        <v>119</v>
      </c>
      <c r="D49" s="36" t="s">
        <v>642</v>
      </c>
      <c r="E49" s="36"/>
      <c r="F49" s="489">
        <f>F50</f>
        <v>400</v>
      </c>
      <c r="H49" s="136"/>
    </row>
    <row r="50" spans="1:8" s="29" customFormat="1" ht="25.5">
      <c r="A50" s="33" t="s">
        <v>155</v>
      </c>
      <c r="B50" s="527"/>
      <c r="C50" s="28" t="s">
        <v>119</v>
      </c>
      <c r="D50" s="36" t="s">
        <v>642</v>
      </c>
      <c r="E50" s="36">
        <v>870</v>
      </c>
      <c r="F50" s="489">
        <v>400</v>
      </c>
      <c r="H50" s="136"/>
    </row>
    <row r="51" spans="1:8" s="110" customFormat="1" ht="15">
      <c r="A51" s="88" t="s">
        <v>91</v>
      </c>
      <c r="B51" s="527"/>
      <c r="C51" s="90" t="s">
        <v>90</v>
      </c>
      <c r="D51" s="89"/>
      <c r="E51" s="89"/>
      <c r="F51" s="486">
        <f>F52+F70</f>
        <v>11469.090000000002</v>
      </c>
      <c r="H51" s="137"/>
    </row>
    <row r="52" spans="1:16" s="59" customFormat="1" ht="25.5">
      <c r="A52" s="23" t="s">
        <v>153</v>
      </c>
      <c r="B52" s="527"/>
      <c r="C52" s="65" t="s">
        <v>90</v>
      </c>
      <c r="D52" s="40" t="s">
        <v>640</v>
      </c>
      <c r="E52" s="40"/>
      <c r="F52" s="488">
        <f>F53</f>
        <v>10358.490000000002</v>
      </c>
      <c r="H52" s="141"/>
      <c r="P52" s="18"/>
    </row>
    <row r="53" spans="1:16" s="59" customFormat="1" ht="25.5">
      <c r="A53" s="25" t="s">
        <v>120</v>
      </c>
      <c r="B53" s="527"/>
      <c r="C53" s="65" t="s">
        <v>90</v>
      </c>
      <c r="D53" s="21" t="s">
        <v>639</v>
      </c>
      <c r="E53" s="21"/>
      <c r="F53" s="464">
        <f>F55+F60+F62+F64+F66+F68</f>
        <v>10358.490000000002</v>
      </c>
      <c r="H53" s="141"/>
      <c r="P53" s="18"/>
    </row>
    <row r="54" spans="1:16" s="59" customFormat="1" ht="25.5">
      <c r="A54" s="25" t="s">
        <v>120</v>
      </c>
      <c r="B54" s="527"/>
      <c r="C54" s="65" t="s">
        <v>90</v>
      </c>
      <c r="D54" s="21" t="s">
        <v>638</v>
      </c>
      <c r="E54" s="21"/>
      <c r="F54" s="464">
        <f>F55+F60+F64</f>
        <v>9558.490000000002</v>
      </c>
      <c r="H54" s="141"/>
      <c r="P54" s="18"/>
    </row>
    <row r="55" spans="1:8" s="19" customFormat="1" ht="38.25">
      <c r="A55" s="46" t="s">
        <v>156</v>
      </c>
      <c r="B55" s="527"/>
      <c r="C55" s="37" t="s">
        <v>90</v>
      </c>
      <c r="D55" s="36" t="s">
        <v>643</v>
      </c>
      <c r="E55" s="36"/>
      <c r="F55" s="489">
        <f>F56+F58+F59+F57</f>
        <v>9243.29</v>
      </c>
      <c r="H55" s="134"/>
    </row>
    <row r="56" spans="1:8" s="64" customFormat="1" ht="18" customHeight="1">
      <c r="A56" s="169" t="s">
        <v>308</v>
      </c>
      <c r="B56" s="527"/>
      <c r="C56" s="37" t="s">
        <v>90</v>
      </c>
      <c r="D56" s="36" t="s">
        <v>643</v>
      </c>
      <c r="E56" s="36">
        <v>110</v>
      </c>
      <c r="F56" s="489">
        <f>5840+1763.68</f>
        <v>7603.68</v>
      </c>
      <c r="H56" s="142"/>
    </row>
    <row r="57" spans="1:16" s="26" customFormat="1" ht="22.5" customHeight="1" hidden="1">
      <c r="A57" s="33" t="s">
        <v>157</v>
      </c>
      <c r="B57" s="527"/>
      <c r="C57" s="37" t="s">
        <v>90</v>
      </c>
      <c r="D57" s="36" t="s">
        <v>118</v>
      </c>
      <c r="E57" s="36">
        <v>112</v>
      </c>
      <c r="F57" s="489"/>
      <c r="H57" s="138"/>
      <c r="P57" s="62"/>
    </row>
    <row r="58" spans="1:8" s="29" customFormat="1" ht="26.25" customHeight="1">
      <c r="A58" s="31" t="s">
        <v>305</v>
      </c>
      <c r="B58" s="527"/>
      <c r="C58" s="37" t="s">
        <v>90</v>
      </c>
      <c r="D58" s="36" t="s">
        <v>643</v>
      </c>
      <c r="E58" s="36">
        <v>240</v>
      </c>
      <c r="F58" s="489">
        <f>54.47+10.9+90+809.04+200+465.2</f>
        <v>1629.61</v>
      </c>
      <c r="H58" s="136"/>
    </row>
    <row r="59" spans="1:8" s="29" customFormat="1" ht="15" customHeight="1">
      <c r="A59" s="169" t="s">
        <v>309</v>
      </c>
      <c r="B59" s="527"/>
      <c r="C59" s="37" t="s">
        <v>90</v>
      </c>
      <c r="D59" s="36" t="s">
        <v>643</v>
      </c>
      <c r="E59" s="36">
        <v>850</v>
      </c>
      <c r="F59" s="489">
        <v>10</v>
      </c>
      <c r="H59" s="136"/>
    </row>
    <row r="60" spans="1:6" ht="51">
      <c r="A60" s="33" t="s">
        <v>158</v>
      </c>
      <c r="B60" s="527"/>
      <c r="C60" s="28" t="s">
        <v>90</v>
      </c>
      <c r="D60" s="36" t="s">
        <v>644</v>
      </c>
      <c r="E60" s="36"/>
      <c r="F60" s="489">
        <f>F61</f>
        <v>300</v>
      </c>
    </row>
    <row r="61" spans="1:6" ht="29.25" customHeight="1">
      <c r="A61" s="31" t="s">
        <v>305</v>
      </c>
      <c r="B61" s="527"/>
      <c r="C61" s="28" t="s">
        <v>90</v>
      </c>
      <c r="D61" s="36" t="s">
        <v>644</v>
      </c>
      <c r="E61" s="36">
        <v>240</v>
      </c>
      <c r="F61" s="489">
        <v>300</v>
      </c>
    </row>
    <row r="62" spans="1:8" s="19" customFormat="1" ht="25.5">
      <c r="A62" s="33" t="s">
        <v>159</v>
      </c>
      <c r="B62" s="527"/>
      <c r="C62" s="28" t="s">
        <v>90</v>
      </c>
      <c r="D62" s="36" t="s">
        <v>645</v>
      </c>
      <c r="E62" s="36"/>
      <c r="F62" s="489">
        <f>F63</f>
        <v>800</v>
      </c>
      <c r="H62" s="134"/>
    </row>
    <row r="63" spans="1:8" s="19" customFormat="1" ht="26.25" customHeight="1">
      <c r="A63" s="31" t="s">
        <v>305</v>
      </c>
      <c r="B63" s="527"/>
      <c r="C63" s="28" t="s">
        <v>90</v>
      </c>
      <c r="D63" s="36" t="s">
        <v>645</v>
      </c>
      <c r="E63" s="36">
        <v>240</v>
      </c>
      <c r="F63" s="489">
        <v>800</v>
      </c>
      <c r="H63" s="134"/>
    </row>
    <row r="64" spans="1:6" ht="38.25">
      <c r="A64" s="33" t="s">
        <v>154</v>
      </c>
      <c r="B64" s="527"/>
      <c r="C64" s="66" t="s">
        <v>90</v>
      </c>
      <c r="D64" s="36" t="s">
        <v>646</v>
      </c>
      <c r="E64" s="36"/>
      <c r="F64" s="489">
        <f>F65</f>
        <v>15.2</v>
      </c>
    </row>
    <row r="65" spans="1:6" ht="15.75" customHeight="1">
      <c r="A65" s="169" t="s">
        <v>309</v>
      </c>
      <c r="B65" s="527"/>
      <c r="C65" s="66" t="s">
        <v>90</v>
      </c>
      <c r="D65" s="36" t="s">
        <v>646</v>
      </c>
      <c r="E65" s="36">
        <v>850</v>
      </c>
      <c r="F65" s="489">
        <v>15.2</v>
      </c>
    </row>
    <row r="66" spans="1:8" ht="26.25" customHeight="1" hidden="1">
      <c r="A66" s="39" t="s">
        <v>259</v>
      </c>
      <c r="B66" s="527"/>
      <c r="C66" s="28" t="s">
        <v>90</v>
      </c>
      <c r="D66" s="36" t="s">
        <v>249</v>
      </c>
      <c r="E66" s="36"/>
      <c r="F66" s="489">
        <f>F67</f>
        <v>0</v>
      </c>
      <c r="H66" s="18"/>
    </row>
    <row r="67" spans="1:6" s="19" customFormat="1" ht="26.25" customHeight="1" hidden="1">
      <c r="A67" s="33" t="s">
        <v>86</v>
      </c>
      <c r="B67" s="527"/>
      <c r="C67" s="28" t="s">
        <v>90</v>
      </c>
      <c r="D67" s="36" t="s">
        <v>249</v>
      </c>
      <c r="E67" s="36">
        <v>244</v>
      </c>
      <c r="F67" s="489"/>
    </row>
    <row r="68" spans="1:6" s="19" customFormat="1" ht="26.25" customHeight="1" hidden="1">
      <c r="A68" s="33" t="s">
        <v>261</v>
      </c>
      <c r="B68" s="527"/>
      <c r="C68" s="28" t="s">
        <v>90</v>
      </c>
      <c r="D68" s="36" t="s">
        <v>260</v>
      </c>
      <c r="E68" s="36"/>
      <c r="F68" s="489">
        <f>F69</f>
        <v>0</v>
      </c>
    </row>
    <row r="69" spans="1:6" s="19" customFormat="1" ht="26.25" customHeight="1" hidden="1">
      <c r="A69" s="33" t="s">
        <v>86</v>
      </c>
      <c r="B69" s="527"/>
      <c r="C69" s="28" t="s">
        <v>90</v>
      </c>
      <c r="D69" s="36" t="s">
        <v>260</v>
      </c>
      <c r="E69" s="36">
        <v>244</v>
      </c>
      <c r="F69" s="489"/>
    </row>
    <row r="70" spans="1:8" s="29" customFormat="1" ht="38.25">
      <c r="A70" s="23" t="s">
        <v>171</v>
      </c>
      <c r="B70" s="527"/>
      <c r="C70" s="20" t="s">
        <v>90</v>
      </c>
      <c r="D70" s="21" t="s">
        <v>729</v>
      </c>
      <c r="E70" s="21"/>
      <c r="F70" s="464">
        <f>F71</f>
        <v>1110.6</v>
      </c>
      <c r="H70" s="136"/>
    </row>
    <row r="71" spans="1:16" s="26" customFormat="1" ht="63.75">
      <c r="A71" s="25" t="s">
        <v>172</v>
      </c>
      <c r="B71" s="527"/>
      <c r="C71" s="20" t="s">
        <v>90</v>
      </c>
      <c r="D71" s="21" t="s">
        <v>741</v>
      </c>
      <c r="E71" s="21"/>
      <c r="F71" s="464">
        <f>F76+F73</f>
        <v>1110.6</v>
      </c>
      <c r="H71" s="138"/>
      <c r="P71" s="62"/>
    </row>
    <row r="72" spans="1:16" s="26" customFormat="1" ht="25.5">
      <c r="A72" s="47" t="s">
        <v>737</v>
      </c>
      <c r="B72" s="527"/>
      <c r="C72" s="20" t="s">
        <v>90</v>
      </c>
      <c r="D72" s="21" t="s">
        <v>738</v>
      </c>
      <c r="E72" s="21"/>
      <c r="F72" s="464">
        <f>F73+F76</f>
        <v>1110.6</v>
      </c>
      <c r="H72" s="138"/>
      <c r="P72" s="62"/>
    </row>
    <row r="73" spans="1:8" s="29" customFormat="1" ht="78.75" customHeight="1">
      <c r="A73" s="31" t="s">
        <v>174</v>
      </c>
      <c r="B73" s="527"/>
      <c r="C73" s="28" t="s">
        <v>90</v>
      </c>
      <c r="D73" s="1" t="s">
        <v>739</v>
      </c>
      <c r="E73" s="1"/>
      <c r="F73" s="491">
        <f>F74+F75</f>
        <v>549.8</v>
      </c>
      <c r="H73" s="136"/>
    </row>
    <row r="74" spans="1:20" s="29" customFormat="1" ht="25.5">
      <c r="A74" s="39" t="s">
        <v>306</v>
      </c>
      <c r="B74" s="527"/>
      <c r="C74" s="28" t="s">
        <v>90</v>
      </c>
      <c r="D74" s="1" t="s">
        <v>739</v>
      </c>
      <c r="E74" s="1" t="s">
        <v>307</v>
      </c>
      <c r="F74" s="491">
        <v>472.9</v>
      </c>
      <c r="H74" s="136"/>
      <c r="T74" s="176"/>
    </row>
    <row r="75" spans="1:20" s="29" customFormat="1" ht="28.5" customHeight="1">
      <c r="A75" s="31" t="s">
        <v>305</v>
      </c>
      <c r="B75" s="527"/>
      <c r="C75" s="28" t="s">
        <v>90</v>
      </c>
      <c r="D75" s="1" t="s">
        <v>739</v>
      </c>
      <c r="E75" s="36">
        <v>240</v>
      </c>
      <c r="F75" s="491">
        <v>76.9</v>
      </c>
      <c r="H75" s="136"/>
      <c r="T75" s="481"/>
    </row>
    <row r="76" spans="1:20" s="29" customFormat="1" ht="102">
      <c r="A76" s="31" t="s">
        <v>173</v>
      </c>
      <c r="B76" s="527"/>
      <c r="C76" s="28" t="s">
        <v>90</v>
      </c>
      <c r="D76" s="1" t="s">
        <v>740</v>
      </c>
      <c r="E76" s="1"/>
      <c r="F76" s="491">
        <f>F77+F78</f>
        <v>560.8</v>
      </c>
      <c r="H76" s="136"/>
      <c r="T76" s="391"/>
    </row>
    <row r="77" spans="1:20" s="29" customFormat="1" ht="18.75" customHeight="1">
      <c r="A77" s="39" t="s">
        <v>306</v>
      </c>
      <c r="B77" s="527"/>
      <c r="C77" s="28" t="s">
        <v>90</v>
      </c>
      <c r="D77" s="1" t="s">
        <v>740</v>
      </c>
      <c r="E77" s="1" t="s">
        <v>307</v>
      </c>
      <c r="F77" s="491">
        <f>516+25</f>
        <v>541</v>
      </c>
      <c r="H77" s="136"/>
      <c r="T77" s="391"/>
    </row>
    <row r="78" spans="1:8" s="29" customFormat="1" ht="28.5" customHeight="1">
      <c r="A78" s="31" t="s">
        <v>305</v>
      </c>
      <c r="B78" s="527"/>
      <c r="C78" s="28" t="s">
        <v>90</v>
      </c>
      <c r="D78" s="1" t="s">
        <v>740</v>
      </c>
      <c r="E78" s="36">
        <v>240</v>
      </c>
      <c r="F78" s="491">
        <v>19.8</v>
      </c>
      <c r="H78" s="136"/>
    </row>
    <row r="79" spans="1:18" s="92" customFormat="1" ht="15">
      <c r="A79" s="88" t="s">
        <v>208</v>
      </c>
      <c r="B79" s="527"/>
      <c r="C79" s="91" t="s">
        <v>167</v>
      </c>
      <c r="D79" s="89"/>
      <c r="E79" s="89"/>
      <c r="F79" s="486">
        <f>F80</f>
        <v>431.6</v>
      </c>
      <c r="H79" s="143"/>
      <c r="P79" s="101"/>
      <c r="R79" s="174"/>
    </row>
    <row r="80" spans="1:8" s="101" customFormat="1" ht="15">
      <c r="A80" s="88" t="s">
        <v>168</v>
      </c>
      <c r="B80" s="527"/>
      <c r="C80" s="91" t="s">
        <v>169</v>
      </c>
      <c r="D80" s="89"/>
      <c r="E80" s="89"/>
      <c r="F80" s="486">
        <f>F81</f>
        <v>431.6</v>
      </c>
      <c r="H80" s="135"/>
    </row>
    <row r="81" spans="1:16" s="59" customFormat="1" ht="25.5">
      <c r="A81" s="23" t="s">
        <v>153</v>
      </c>
      <c r="B81" s="527"/>
      <c r="C81" s="65" t="s">
        <v>169</v>
      </c>
      <c r="D81" s="40" t="s">
        <v>640</v>
      </c>
      <c r="E81" s="40"/>
      <c r="F81" s="488">
        <f>F82</f>
        <v>431.6</v>
      </c>
      <c r="H81" s="141"/>
      <c r="P81" s="18"/>
    </row>
    <row r="82" spans="1:16" s="59" customFormat="1" ht="25.5">
      <c r="A82" s="25" t="s">
        <v>120</v>
      </c>
      <c r="B82" s="527"/>
      <c r="C82" s="65" t="s">
        <v>169</v>
      </c>
      <c r="D82" s="21" t="s">
        <v>639</v>
      </c>
      <c r="E82" s="21"/>
      <c r="F82" s="464">
        <f>F84</f>
        <v>431.6</v>
      </c>
      <c r="H82" s="141"/>
      <c r="P82" s="112"/>
    </row>
    <row r="83" spans="1:16" s="59" customFormat="1" ht="25.5">
      <c r="A83" s="25" t="s">
        <v>120</v>
      </c>
      <c r="B83" s="527"/>
      <c r="C83" s="65" t="s">
        <v>169</v>
      </c>
      <c r="D83" s="21" t="s">
        <v>723</v>
      </c>
      <c r="E83" s="21"/>
      <c r="F83" s="464">
        <f>F84</f>
        <v>431.6</v>
      </c>
      <c r="H83" s="141"/>
      <c r="P83" s="112"/>
    </row>
    <row r="84" spans="1:8" s="19" customFormat="1" ht="30" customHeight="1">
      <c r="A84" s="46" t="s">
        <v>244</v>
      </c>
      <c r="B84" s="527"/>
      <c r="C84" s="37" t="s">
        <v>169</v>
      </c>
      <c r="D84" s="36" t="s">
        <v>724</v>
      </c>
      <c r="E84" s="36"/>
      <c r="F84" s="489">
        <f>F85+F86+F87</f>
        <v>431.6</v>
      </c>
      <c r="H84" s="134"/>
    </row>
    <row r="85" spans="1:8" s="64" customFormat="1" ht="25.5">
      <c r="A85" s="39" t="s">
        <v>306</v>
      </c>
      <c r="B85" s="527"/>
      <c r="C85" s="37" t="s">
        <v>169</v>
      </c>
      <c r="D85" s="36" t="s">
        <v>724</v>
      </c>
      <c r="E85" s="36">
        <v>120</v>
      </c>
      <c r="F85" s="489">
        <v>431.6</v>
      </c>
      <c r="H85" s="142"/>
    </row>
    <row r="86" spans="1:16" s="26" customFormat="1" ht="27" customHeight="1" hidden="1">
      <c r="A86" s="33" t="s">
        <v>157</v>
      </c>
      <c r="B86" s="527"/>
      <c r="C86" s="37" t="s">
        <v>169</v>
      </c>
      <c r="D86" s="36" t="s">
        <v>724</v>
      </c>
      <c r="E86" s="36">
        <v>122</v>
      </c>
      <c r="F86" s="489"/>
      <c r="H86" s="138"/>
      <c r="P86" s="62"/>
    </row>
    <row r="87" spans="1:8" s="29" customFormat="1" ht="30" customHeight="1" hidden="1">
      <c r="A87" s="31" t="s">
        <v>305</v>
      </c>
      <c r="B87" s="527"/>
      <c r="C87" s="37" t="s">
        <v>169</v>
      </c>
      <c r="D87" s="36" t="s">
        <v>724</v>
      </c>
      <c r="E87" s="36">
        <v>240</v>
      </c>
      <c r="F87" s="489">
        <v>0</v>
      </c>
      <c r="H87" s="136"/>
    </row>
    <row r="88" spans="1:16" s="92" customFormat="1" ht="28.5">
      <c r="A88" s="88" t="s">
        <v>130</v>
      </c>
      <c r="B88" s="527"/>
      <c r="C88" s="91" t="s">
        <v>129</v>
      </c>
      <c r="D88" s="89"/>
      <c r="E88" s="89"/>
      <c r="F88" s="486">
        <f>F89+F95+F101</f>
        <v>823.856</v>
      </c>
      <c r="H88" s="143"/>
      <c r="P88" s="101"/>
    </row>
    <row r="89" spans="1:8" s="101" customFormat="1" ht="42.75">
      <c r="A89" s="88" t="s">
        <v>131</v>
      </c>
      <c r="B89" s="527"/>
      <c r="C89" s="91" t="s">
        <v>112</v>
      </c>
      <c r="D89" s="89"/>
      <c r="E89" s="89"/>
      <c r="F89" s="486">
        <f>F90</f>
        <v>218.62</v>
      </c>
      <c r="H89" s="135"/>
    </row>
    <row r="90" spans="1:8" s="29" customFormat="1" ht="25.5">
      <c r="A90" s="23" t="s">
        <v>195</v>
      </c>
      <c r="B90" s="527"/>
      <c r="C90" s="65" t="s">
        <v>112</v>
      </c>
      <c r="D90" s="21" t="s">
        <v>729</v>
      </c>
      <c r="E90" s="21"/>
      <c r="F90" s="464">
        <f>F91</f>
        <v>218.62</v>
      </c>
      <c r="H90" s="136"/>
    </row>
    <row r="91" spans="1:16" s="26" customFormat="1" ht="51">
      <c r="A91" s="25" t="s">
        <v>196</v>
      </c>
      <c r="B91" s="527"/>
      <c r="C91" s="65" t="s">
        <v>112</v>
      </c>
      <c r="D91" s="21" t="s">
        <v>735</v>
      </c>
      <c r="E91" s="21"/>
      <c r="F91" s="464">
        <f>F93</f>
        <v>218.62</v>
      </c>
      <c r="H91" s="138"/>
      <c r="P91" s="62"/>
    </row>
    <row r="92" spans="1:16" s="26" customFormat="1" ht="25.5">
      <c r="A92" s="47" t="s">
        <v>734</v>
      </c>
      <c r="B92" s="527"/>
      <c r="C92" s="65" t="s">
        <v>112</v>
      </c>
      <c r="D92" s="21" t="s">
        <v>735</v>
      </c>
      <c r="E92" s="21"/>
      <c r="F92" s="464">
        <f>F93</f>
        <v>218.62</v>
      </c>
      <c r="H92" s="138"/>
      <c r="P92" s="62"/>
    </row>
    <row r="93" spans="1:8" s="29" customFormat="1" ht="89.25">
      <c r="A93" s="31" t="s">
        <v>197</v>
      </c>
      <c r="B93" s="527"/>
      <c r="C93" s="66" t="s">
        <v>112</v>
      </c>
      <c r="D93" s="1" t="s">
        <v>736</v>
      </c>
      <c r="E93" s="1"/>
      <c r="F93" s="491">
        <f>F94</f>
        <v>218.62</v>
      </c>
      <c r="H93" s="136"/>
    </row>
    <row r="94" spans="1:8" s="29" customFormat="1" ht="26.25" customHeight="1">
      <c r="A94" s="31" t="s">
        <v>305</v>
      </c>
      <c r="B94" s="527"/>
      <c r="C94" s="66" t="s">
        <v>112</v>
      </c>
      <c r="D94" s="1" t="s">
        <v>736</v>
      </c>
      <c r="E94" s="36">
        <v>240</v>
      </c>
      <c r="F94" s="491">
        <v>218.62</v>
      </c>
      <c r="H94" s="136"/>
    </row>
    <row r="95" spans="1:16" s="99" customFormat="1" ht="15">
      <c r="A95" s="96" t="s">
        <v>146</v>
      </c>
      <c r="B95" s="527"/>
      <c r="C95" s="95" t="s">
        <v>147</v>
      </c>
      <c r="D95" s="97"/>
      <c r="E95" s="98"/>
      <c r="F95" s="492">
        <f>F96</f>
        <v>62.236</v>
      </c>
      <c r="H95" s="144"/>
      <c r="P95" s="102"/>
    </row>
    <row r="96" spans="1:8" s="29" customFormat="1" ht="25.5">
      <c r="A96" s="23" t="s">
        <v>195</v>
      </c>
      <c r="B96" s="527"/>
      <c r="C96" s="65" t="s">
        <v>147</v>
      </c>
      <c r="D96" s="21" t="s">
        <v>729</v>
      </c>
      <c r="E96" s="21"/>
      <c r="F96" s="464">
        <f>F99</f>
        <v>62.236</v>
      </c>
      <c r="H96" s="136"/>
    </row>
    <row r="97" spans="1:8" s="29" customFormat="1" ht="51">
      <c r="A97" s="23" t="s">
        <v>234</v>
      </c>
      <c r="B97" s="527"/>
      <c r="C97" s="118" t="s">
        <v>147</v>
      </c>
      <c r="D97" s="119" t="s">
        <v>733</v>
      </c>
      <c r="E97" s="21"/>
      <c r="F97" s="464">
        <f>F99</f>
        <v>62.236</v>
      </c>
      <c r="H97" s="136"/>
    </row>
    <row r="98" spans="1:8" s="29" customFormat="1" ht="25.5">
      <c r="A98" s="47" t="s">
        <v>730</v>
      </c>
      <c r="B98" s="527"/>
      <c r="C98" s="118" t="s">
        <v>147</v>
      </c>
      <c r="D98" s="119" t="s">
        <v>732</v>
      </c>
      <c r="E98" s="21"/>
      <c r="F98" s="464">
        <f>F99</f>
        <v>62.236</v>
      </c>
      <c r="H98" s="136"/>
    </row>
    <row r="99" spans="1:6" ht="51">
      <c r="A99" s="52" t="s">
        <v>198</v>
      </c>
      <c r="B99" s="527"/>
      <c r="C99" s="45" t="s">
        <v>147</v>
      </c>
      <c r="D99" s="117" t="s">
        <v>731</v>
      </c>
      <c r="E99" s="55"/>
      <c r="F99" s="465">
        <f>F100</f>
        <v>62.236</v>
      </c>
    </row>
    <row r="100" spans="1:6" ht="25.5" customHeight="1">
      <c r="A100" s="31" t="s">
        <v>305</v>
      </c>
      <c r="B100" s="527"/>
      <c r="C100" s="45" t="s">
        <v>147</v>
      </c>
      <c r="D100" s="117" t="s">
        <v>731</v>
      </c>
      <c r="E100" s="36">
        <v>240</v>
      </c>
      <c r="F100" s="465">
        <v>62.236</v>
      </c>
    </row>
    <row r="101" spans="1:16" s="92" customFormat="1" ht="28.5">
      <c r="A101" s="94" t="s">
        <v>144</v>
      </c>
      <c r="B101" s="527"/>
      <c r="C101" s="95" t="s">
        <v>145</v>
      </c>
      <c r="D101" s="89"/>
      <c r="E101" s="89"/>
      <c r="F101" s="486">
        <f>F102</f>
        <v>543</v>
      </c>
      <c r="H101" s="143"/>
      <c r="P101" s="101"/>
    </row>
    <row r="102" spans="1:8" s="29" customFormat="1" ht="25.5">
      <c r="A102" s="23" t="s">
        <v>195</v>
      </c>
      <c r="B102" s="527"/>
      <c r="C102" s="65" t="s">
        <v>145</v>
      </c>
      <c r="D102" s="21" t="s">
        <v>729</v>
      </c>
      <c r="E102" s="21"/>
      <c r="F102" s="464">
        <f>F103</f>
        <v>543</v>
      </c>
      <c r="H102" s="136"/>
    </row>
    <row r="103" spans="1:16" s="26" customFormat="1" ht="51">
      <c r="A103" s="47" t="s">
        <v>199</v>
      </c>
      <c r="B103" s="527"/>
      <c r="C103" s="48" t="s">
        <v>145</v>
      </c>
      <c r="D103" s="57" t="s">
        <v>728</v>
      </c>
      <c r="E103" s="56"/>
      <c r="F103" s="493">
        <f>F105</f>
        <v>543</v>
      </c>
      <c r="H103" s="138"/>
      <c r="P103" s="62"/>
    </row>
    <row r="104" spans="1:16" s="26" customFormat="1" ht="25.5">
      <c r="A104" s="47" t="s">
        <v>725</v>
      </c>
      <c r="B104" s="527"/>
      <c r="C104" s="48" t="s">
        <v>145</v>
      </c>
      <c r="D104" s="57" t="s">
        <v>726</v>
      </c>
      <c r="E104" s="56"/>
      <c r="F104" s="493">
        <f>F105</f>
        <v>543</v>
      </c>
      <c r="H104" s="138"/>
      <c r="P104" s="62"/>
    </row>
    <row r="105" spans="1:8" s="62" customFormat="1" ht="63.75">
      <c r="A105" s="52" t="s">
        <v>295</v>
      </c>
      <c r="B105" s="527"/>
      <c r="C105" s="45" t="s">
        <v>145</v>
      </c>
      <c r="D105" s="49" t="s">
        <v>727</v>
      </c>
      <c r="E105" s="56"/>
      <c r="F105" s="465">
        <f>F106</f>
        <v>543</v>
      </c>
      <c r="H105" s="145"/>
    </row>
    <row r="106" spans="1:8" s="62" customFormat="1" ht="25.5">
      <c r="A106" s="33" t="s">
        <v>86</v>
      </c>
      <c r="B106" s="527"/>
      <c r="C106" s="45" t="s">
        <v>145</v>
      </c>
      <c r="D106" s="49" t="s">
        <v>727</v>
      </c>
      <c r="E106" s="44">
        <v>244</v>
      </c>
      <c r="F106" s="465">
        <v>543</v>
      </c>
      <c r="H106" s="145"/>
    </row>
    <row r="107" spans="1:16" s="92" customFormat="1" ht="15">
      <c r="A107" s="88" t="s">
        <v>133</v>
      </c>
      <c r="B107" s="527"/>
      <c r="C107" s="91" t="s">
        <v>132</v>
      </c>
      <c r="D107" s="89"/>
      <c r="E107" s="89"/>
      <c r="F107" s="494">
        <f>F108+F138</f>
        <v>3050.2</v>
      </c>
      <c r="H107" s="143"/>
      <c r="P107" s="101"/>
    </row>
    <row r="108" spans="1:8" s="101" customFormat="1" ht="15">
      <c r="A108" s="96" t="s">
        <v>140</v>
      </c>
      <c r="B108" s="527"/>
      <c r="C108" s="95" t="s">
        <v>141</v>
      </c>
      <c r="D108" s="97"/>
      <c r="E108" s="115"/>
      <c r="F108" s="495">
        <f>F109+F133</f>
        <v>2730.2</v>
      </c>
      <c r="H108" s="135"/>
    </row>
    <row r="109" spans="1:19" ht="25.5">
      <c r="A109" s="47" t="s">
        <v>200</v>
      </c>
      <c r="B109" s="527"/>
      <c r="C109" s="48" t="s">
        <v>141</v>
      </c>
      <c r="D109" s="51" t="s">
        <v>756</v>
      </c>
      <c r="E109" s="54"/>
      <c r="F109" s="493">
        <f>F110+F124</f>
        <v>2730.2</v>
      </c>
      <c r="S109" s="168"/>
    </row>
    <row r="110" spans="1:16" s="59" customFormat="1" ht="51">
      <c r="A110" s="47" t="s">
        <v>201</v>
      </c>
      <c r="B110" s="527"/>
      <c r="C110" s="48" t="s">
        <v>141</v>
      </c>
      <c r="D110" s="51" t="s">
        <v>717</v>
      </c>
      <c r="E110" s="53"/>
      <c r="F110" s="493">
        <f>F111</f>
        <v>2230.2</v>
      </c>
      <c r="H110" s="141"/>
      <c r="P110" s="18"/>
    </row>
    <row r="111" spans="1:16" s="59" customFormat="1" ht="38.25">
      <c r="A111" s="47" t="s">
        <v>758</v>
      </c>
      <c r="B111" s="527"/>
      <c r="C111" s="48" t="s">
        <v>141</v>
      </c>
      <c r="D111" s="51" t="s">
        <v>718</v>
      </c>
      <c r="E111" s="53"/>
      <c r="F111" s="493">
        <f>F112+F114+F122</f>
        <v>2230.2</v>
      </c>
      <c r="H111" s="141"/>
      <c r="P111" s="18"/>
    </row>
    <row r="112" spans="1:16" s="59" customFormat="1" ht="25.5">
      <c r="A112" s="52" t="s">
        <v>759</v>
      </c>
      <c r="B112" s="527"/>
      <c r="C112" s="45" t="s">
        <v>141</v>
      </c>
      <c r="D112" s="43" t="s">
        <v>715</v>
      </c>
      <c r="E112" s="53"/>
      <c r="F112" s="465">
        <v>930.2</v>
      </c>
      <c r="H112" s="141"/>
      <c r="P112" s="18"/>
    </row>
    <row r="113" spans="1:16" s="26" customFormat="1" ht="30" customHeight="1">
      <c r="A113" s="31" t="s">
        <v>305</v>
      </c>
      <c r="B113" s="527"/>
      <c r="C113" s="45" t="s">
        <v>141</v>
      </c>
      <c r="D113" s="43" t="s">
        <v>715</v>
      </c>
      <c r="E113" s="44">
        <v>240</v>
      </c>
      <c r="F113" s="465">
        <v>930.2</v>
      </c>
      <c r="H113" s="138"/>
      <c r="P113" s="62"/>
    </row>
    <row r="114" spans="1:6" ht="25.5">
      <c r="A114" s="52" t="s">
        <v>759</v>
      </c>
      <c r="B114" s="527"/>
      <c r="C114" s="45" t="s">
        <v>141</v>
      </c>
      <c r="D114" s="43" t="s">
        <v>716</v>
      </c>
      <c r="E114" s="54"/>
      <c r="F114" s="465">
        <f>F115</f>
        <v>1150</v>
      </c>
    </row>
    <row r="115" spans="1:16" s="26" customFormat="1" ht="30" customHeight="1">
      <c r="A115" s="31" t="s">
        <v>305</v>
      </c>
      <c r="B115" s="527"/>
      <c r="C115" s="45" t="s">
        <v>141</v>
      </c>
      <c r="D115" s="43" t="s">
        <v>716</v>
      </c>
      <c r="E115" s="44">
        <v>240</v>
      </c>
      <c r="F115" s="465">
        <v>1150</v>
      </c>
      <c r="H115" s="138"/>
      <c r="P115" s="62"/>
    </row>
    <row r="116" spans="1:6" s="29" customFormat="1" ht="52.5" customHeight="1" hidden="1">
      <c r="A116" s="42" t="s">
        <v>322</v>
      </c>
      <c r="B116" s="527"/>
      <c r="C116" s="66" t="s">
        <v>141</v>
      </c>
      <c r="D116" s="43" t="s">
        <v>303</v>
      </c>
      <c r="E116" s="44"/>
      <c r="F116" s="465">
        <f>F117</f>
        <v>0</v>
      </c>
    </row>
    <row r="117" spans="1:6" s="29" customFormat="1" ht="30" customHeight="1" hidden="1">
      <c r="A117" s="31" t="s">
        <v>305</v>
      </c>
      <c r="B117" s="527"/>
      <c r="C117" s="66" t="s">
        <v>141</v>
      </c>
      <c r="D117" s="43" t="s">
        <v>303</v>
      </c>
      <c r="E117" s="36">
        <v>240</v>
      </c>
      <c r="F117" s="465"/>
    </row>
    <row r="118" spans="1:6" ht="26.25" customHeight="1" hidden="1">
      <c r="A118" s="52" t="s">
        <v>271</v>
      </c>
      <c r="B118" s="527"/>
      <c r="C118" s="45" t="s">
        <v>141</v>
      </c>
      <c r="D118" s="43" t="s">
        <v>270</v>
      </c>
      <c r="E118" s="54"/>
      <c r="F118" s="465">
        <f>F119</f>
        <v>0</v>
      </c>
    </row>
    <row r="119" spans="1:16" s="26" customFormat="1" ht="27" customHeight="1" hidden="1">
      <c r="A119" s="33" t="s">
        <v>86</v>
      </c>
      <c r="B119" s="527"/>
      <c r="C119" s="45" t="s">
        <v>141</v>
      </c>
      <c r="D119" s="43" t="s">
        <v>270</v>
      </c>
      <c r="E119" s="44">
        <v>244</v>
      </c>
      <c r="F119" s="465"/>
      <c r="H119" s="138"/>
      <c r="P119" s="62"/>
    </row>
    <row r="120" spans="1:6" ht="13.5" customHeight="1" hidden="1">
      <c r="A120" s="52" t="s">
        <v>614</v>
      </c>
      <c r="B120" s="527"/>
      <c r="C120" s="45" t="s">
        <v>141</v>
      </c>
      <c r="D120" s="43" t="s">
        <v>270</v>
      </c>
      <c r="E120" s="54"/>
      <c r="F120" s="465">
        <f>F121</f>
        <v>0</v>
      </c>
    </row>
    <row r="121" spans="1:16" s="26" customFormat="1" ht="27" customHeight="1" hidden="1">
      <c r="A121" s="33" t="s">
        <v>86</v>
      </c>
      <c r="B121" s="527"/>
      <c r="C121" s="45" t="s">
        <v>141</v>
      </c>
      <c r="D121" s="43" t="s">
        <v>613</v>
      </c>
      <c r="E121" s="44">
        <v>244</v>
      </c>
      <c r="F121" s="465"/>
      <c r="H121" s="138"/>
      <c r="P121" s="62"/>
    </row>
    <row r="122" spans="1:6" ht="38.25">
      <c r="A122" s="52" t="s">
        <v>760</v>
      </c>
      <c r="B122" s="527"/>
      <c r="C122" s="45" t="s">
        <v>141</v>
      </c>
      <c r="D122" s="43" t="s">
        <v>757</v>
      </c>
      <c r="E122" s="54"/>
      <c r="F122" s="465">
        <f>F123</f>
        <v>150</v>
      </c>
    </row>
    <row r="123" spans="1:16" s="26" customFormat="1" ht="30" customHeight="1">
      <c r="A123" s="31" t="s">
        <v>305</v>
      </c>
      <c r="B123" s="527"/>
      <c r="C123" s="45" t="s">
        <v>141</v>
      </c>
      <c r="D123" s="43" t="s">
        <v>757</v>
      </c>
      <c r="E123" s="44">
        <v>240</v>
      </c>
      <c r="F123" s="465">
        <v>150</v>
      </c>
      <c r="H123" s="138"/>
      <c r="P123" s="62"/>
    </row>
    <row r="124" spans="1:6" ht="28.5" customHeight="1">
      <c r="A124" s="47" t="s">
        <v>200</v>
      </c>
      <c r="B124" s="527"/>
      <c r="C124" s="48" t="s">
        <v>141</v>
      </c>
      <c r="D124" s="51" t="s">
        <v>756</v>
      </c>
      <c r="E124" s="54"/>
      <c r="F124" s="493">
        <f>F125</f>
        <v>500</v>
      </c>
    </row>
    <row r="125" spans="1:16" s="63" customFormat="1" ht="63.75">
      <c r="A125" s="47" t="s">
        <v>204</v>
      </c>
      <c r="B125" s="527"/>
      <c r="C125" s="48" t="s">
        <v>141</v>
      </c>
      <c r="D125" s="51" t="s">
        <v>722</v>
      </c>
      <c r="E125" s="56"/>
      <c r="F125" s="493">
        <f>F127+F131</f>
        <v>500</v>
      </c>
      <c r="H125" s="140"/>
      <c r="P125" s="29"/>
    </row>
    <row r="126" spans="1:16" s="63" customFormat="1" ht="38.25">
      <c r="A126" s="47" t="s">
        <v>719</v>
      </c>
      <c r="B126" s="527"/>
      <c r="C126" s="48" t="s">
        <v>141</v>
      </c>
      <c r="D126" s="51" t="s">
        <v>720</v>
      </c>
      <c r="E126" s="56"/>
      <c r="F126" s="493">
        <f>F127</f>
        <v>500</v>
      </c>
      <c r="H126" s="140"/>
      <c r="P126" s="29"/>
    </row>
    <row r="127" spans="1:6" ht="89.25">
      <c r="A127" s="52" t="s">
        <v>252</v>
      </c>
      <c r="B127" s="527"/>
      <c r="C127" s="45" t="s">
        <v>141</v>
      </c>
      <c r="D127" s="43" t="s">
        <v>721</v>
      </c>
      <c r="E127" s="54"/>
      <c r="F127" s="465">
        <f>F128</f>
        <v>500</v>
      </c>
    </row>
    <row r="128" spans="1:6" ht="28.5" customHeight="1">
      <c r="A128" s="31" t="s">
        <v>305</v>
      </c>
      <c r="B128" s="527"/>
      <c r="C128" s="45" t="s">
        <v>141</v>
      </c>
      <c r="D128" s="43" t="s">
        <v>721</v>
      </c>
      <c r="E128" s="36">
        <v>240</v>
      </c>
      <c r="F128" s="465">
        <v>500</v>
      </c>
    </row>
    <row r="129" spans="1:16" s="63" customFormat="1" ht="55.5" customHeight="1" hidden="1">
      <c r="A129" s="52" t="s">
        <v>205</v>
      </c>
      <c r="B129" s="527"/>
      <c r="C129" s="45" t="s">
        <v>141</v>
      </c>
      <c r="D129" s="43" t="s">
        <v>206</v>
      </c>
      <c r="E129" s="54"/>
      <c r="F129" s="465">
        <f>F130</f>
        <v>0</v>
      </c>
      <c r="H129" s="140"/>
      <c r="P129" s="155"/>
    </row>
    <row r="130" spans="1:16" s="63" customFormat="1" ht="26.25" customHeight="1" hidden="1">
      <c r="A130" s="31" t="s">
        <v>305</v>
      </c>
      <c r="B130" s="527"/>
      <c r="C130" s="45" t="s">
        <v>141</v>
      </c>
      <c r="D130" s="43" t="s">
        <v>206</v>
      </c>
      <c r="E130" s="36">
        <v>240</v>
      </c>
      <c r="F130" s="465">
        <f>500+300-200-50-550</f>
        <v>0</v>
      </c>
      <c r="H130" s="140"/>
      <c r="P130" s="29"/>
    </row>
    <row r="131" spans="1:8" s="64" customFormat="1" ht="54.75" customHeight="1" hidden="1">
      <c r="A131" s="394" t="s">
        <v>348</v>
      </c>
      <c r="B131" s="527"/>
      <c r="C131" s="37" t="s">
        <v>141</v>
      </c>
      <c r="D131" s="36" t="s">
        <v>347</v>
      </c>
      <c r="E131" s="36"/>
      <c r="F131" s="489">
        <f>F132</f>
        <v>0</v>
      </c>
      <c r="H131" s="142"/>
    </row>
    <row r="132" spans="1:8" s="64" customFormat="1" ht="18.75" customHeight="1" hidden="1">
      <c r="A132" s="3" t="s">
        <v>314</v>
      </c>
      <c r="B132" s="527"/>
      <c r="C132" s="37" t="s">
        <v>141</v>
      </c>
      <c r="D132" s="36" t="s">
        <v>347</v>
      </c>
      <c r="E132" s="36">
        <v>610</v>
      </c>
      <c r="F132" s="489"/>
      <c r="H132" s="142"/>
    </row>
    <row r="133" spans="1:6" s="29" customFormat="1" ht="18.75" customHeight="1" hidden="1">
      <c r="A133" s="23" t="s">
        <v>153</v>
      </c>
      <c r="B133" s="527"/>
      <c r="C133" s="48" t="s">
        <v>141</v>
      </c>
      <c r="D133" s="51" t="s">
        <v>117</v>
      </c>
      <c r="E133" s="40"/>
      <c r="F133" s="493">
        <f>F134+F136</f>
        <v>0</v>
      </c>
    </row>
    <row r="134" spans="1:16" s="63" customFormat="1" ht="30.75" customHeight="1" hidden="1">
      <c r="A134" s="52" t="s">
        <v>301</v>
      </c>
      <c r="B134" s="527"/>
      <c r="C134" s="45" t="s">
        <v>141</v>
      </c>
      <c r="D134" s="43" t="s">
        <v>300</v>
      </c>
      <c r="E134" s="54"/>
      <c r="F134" s="465">
        <f>F135</f>
        <v>0</v>
      </c>
      <c r="H134" s="140"/>
      <c r="P134" s="155"/>
    </row>
    <row r="135" spans="1:16" s="63" customFormat="1" ht="28.5" customHeight="1" hidden="1">
      <c r="A135" s="31" t="s">
        <v>305</v>
      </c>
      <c r="B135" s="527"/>
      <c r="C135" s="45" t="s">
        <v>141</v>
      </c>
      <c r="D135" s="43" t="s">
        <v>300</v>
      </c>
      <c r="E135" s="36">
        <v>240</v>
      </c>
      <c r="F135" s="465"/>
      <c r="H135" s="140"/>
      <c r="P135" s="29"/>
    </row>
    <row r="136" spans="1:6" s="29" customFormat="1" ht="13.5" customHeight="1" hidden="1">
      <c r="A136" s="33" t="s">
        <v>258</v>
      </c>
      <c r="B136" s="527"/>
      <c r="C136" s="45" t="s">
        <v>141</v>
      </c>
      <c r="D136" s="43" t="s">
        <v>257</v>
      </c>
      <c r="E136" s="44"/>
      <c r="F136" s="465">
        <f>F137</f>
        <v>0</v>
      </c>
    </row>
    <row r="137" spans="1:6" s="29" customFormat="1" ht="27" customHeight="1" hidden="1">
      <c r="A137" s="33" t="s">
        <v>86</v>
      </c>
      <c r="B137" s="527"/>
      <c r="C137" s="45" t="s">
        <v>141</v>
      </c>
      <c r="D137" s="43" t="s">
        <v>257</v>
      </c>
      <c r="E137" s="44">
        <v>244</v>
      </c>
      <c r="F137" s="465"/>
    </row>
    <row r="138" spans="1:16" s="92" customFormat="1" ht="28.5">
      <c r="A138" s="88" t="s">
        <v>81</v>
      </c>
      <c r="B138" s="527"/>
      <c r="C138" s="91" t="s">
        <v>80</v>
      </c>
      <c r="D138" s="89"/>
      <c r="E138" s="89"/>
      <c r="F138" s="486">
        <f>F139+F144</f>
        <v>320</v>
      </c>
      <c r="H138" s="143"/>
      <c r="P138" s="101"/>
    </row>
    <row r="139" spans="1:8" s="29" customFormat="1" ht="25.5">
      <c r="A139" s="23" t="s">
        <v>153</v>
      </c>
      <c r="B139" s="527"/>
      <c r="C139" s="65" t="s">
        <v>80</v>
      </c>
      <c r="D139" s="40" t="s">
        <v>640</v>
      </c>
      <c r="E139" s="40"/>
      <c r="F139" s="488">
        <f>F140</f>
        <v>300</v>
      </c>
      <c r="H139" s="136"/>
    </row>
    <row r="140" spans="1:16" s="26" customFormat="1" ht="25.5">
      <c r="A140" s="25" t="s">
        <v>120</v>
      </c>
      <c r="B140" s="527"/>
      <c r="C140" s="20" t="s">
        <v>80</v>
      </c>
      <c r="D140" s="61" t="s">
        <v>639</v>
      </c>
      <c r="E140" s="61"/>
      <c r="F140" s="464">
        <f>F142</f>
        <v>300</v>
      </c>
      <c r="H140" s="138"/>
      <c r="P140" s="62"/>
    </row>
    <row r="141" spans="1:16" s="26" customFormat="1" ht="25.5">
      <c r="A141" s="25" t="s">
        <v>120</v>
      </c>
      <c r="B141" s="527"/>
      <c r="C141" s="20" t="s">
        <v>80</v>
      </c>
      <c r="D141" s="61" t="s">
        <v>638</v>
      </c>
      <c r="E141" s="61"/>
      <c r="F141" s="464">
        <f>F142</f>
        <v>300</v>
      </c>
      <c r="H141" s="138"/>
      <c r="P141" s="62"/>
    </row>
    <row r="142" spans="1:8" s="29" customFormat="1" ht="25.5">
      <c r="A142" s="31" t="s">
        <v>207</v>
      </c>
      <c r="B142" s="527"/>
      <c r="C142" s="66" t="s">
        <v>80</v>
      </c>
      <c r="D142" s="1" t="s">
        <v>714</v>
      </c>
      <c r="E142" s="1"/>
      <c r="F142" s="491">
        <f>F143</f>
        <v>300</v>
      </c>
      <c r="H142" s="136"/>
    </row>
    <row r="143" spans="1:8" s="29" customFormat="1" ht="27.75" customHeight="1">
      <c r="A143" s="31" t="s">
        <v>305</v>
      </c>
      <c r="B143" s="527"/>
      <c r="C143" s="66" t="s">
        <v>80</v>
      </c>
      <c r="D143" s="1" t="s">
        <v>714</v>
      </c>
      <c r="E143" s="36">
        <v>240</v>
      </c>
      <c r="F143" s="491">
        <v>300</v>
      </c>
      <c r="H143" s="136"/>
    </row>
    <row r="144" spans="1:16" s="26" customFormat="1" ht="38.25">
      <c r="A144" s="25" t="s">
        <v>331</v>
      </c>
      <c r="B144" s="527"/>
      <c r="C144" s="20" t="s">
        <v>80</v>
      </c>
      <c r="D144" s="61" t="s">
        <v>713</v>
      </c>
      <c r="E144" s="61"/>
      <c r="F144" s="464">
        <f>F147</f>
        <v>20</v>
      </c>
      <c r="H144" s="138"/>
      <c r="P144" s="62"/>
    </row>
    <row r="145" spans="1:16" s="26" customFormat="1" ht="63.75">
      <c r="A145" s="25" t="s">
        <v>337</v>
      </c>
      <c r="B145" s="527"/>
      <c r="C145" s="65" t="s">
        <v>80</v>
      </c>
      <c r="D145" s="61" t="s">
        <v>710</v>
      </c>
      <c r="E145" s="61"/>
      <c r="F145" s="464">
        <f>F146</f>
        <v>20</v>
      </c>
      <c r="H145" s="138"/>
      <c r="P145" s="62"/>
    </row>
    <row r="146" spans="1:16" s="26" customFormat="1" ht="15.75" customHeight="1">
      <c r="A146" s="25" t="s">
        <v>709</v>
      </c>
      <c r="B146" s="527"/>
      <c r="C146" s="65" t="s">
        <v>80</v>
      </c>
      <c r="D146" s="61" t="s">
        <v>711</v>
      </c>
      <c r="E146" s="61"/>
      <c r="F146" s="464">
        <f>F147</f>
        <v>20</v>
      </c>
      <c r="H146" s="138"/>
      <c r="P146" s="62"/>
    </row>
    <row r="147" spans="1:8" s="29" customFormat="1" ht="25.5">
      <c r="A147" s="31" t="s">
        <v>332</v>
      </c>
      <c r="B147" s="527"/>
      <c r="C147" s="66" t="s">
        <v>80</v>
      </c>
      <c r="D147" s="1" t="s">
        <v>712</v>
      </c>
      <c r="E147" s="1"/>
      <c r="F147" s="491">
        <f>F148</f>
        <v>20</v>
      </c>
      <c r="H147" s="136"/>
    </row>
    <row r="148" spans="1:8" s="29" customFormat="1" ht="27.75" customHeight="1">
      <c r="A148" s="31" t="s">
        <v>305</v>
      </c>
      <c r="B148" s="527"/>
      <c r="C148" s="66" t="s">
        <v>80</v>
      </c>
      <c r="D148" s="1" t="s">
        <v>712</v>
      </c>
      <c r="E148" s="36">
        <v>240</v>
      </c>
      <c r="F148" s="491">
        <v>20</v>
      </c>
      <c r="H148" s="136"/>
    </row>
    <row r="149" spans="1:16" s="92" customFormat="1" ht="15">
      <c r="A149" s="124" t="s">
        <v>151</v>
      </c>
      <c r="B149" s="527"/>
      <c r="C149" s="91" t="s">
        <v>123</v>
      </c>
      <c r="D149" s="89"/>
      <c r="E149" s="89"/>
      <c r="F149" s="486">
        <f>F150+F185+F223</f>
        <v>182186.52736</v>
      </c>
      <c r="H149" s="143"/>
      <c r="P149" s="101"/>
    </row>
    <row r="150" spans="1:8" s="101" customFormat="1" ht="15">
      <c r="A150" s="124" t="s">
        <v>73</v>
      </c>
      <c r="B150" s="527"/>
      <c r="C150" s="91" t="s">
        <v>72</v>
      </c>
      <c r="D150" s="89"/>
      <c r="E150" s="89"/>
      <c r="F150" s="486">
        <f>F151+F160+F167</f>
        <v>157630.157</v>
      </c>
      <c r="H150" s="135"/>
    </row>
    <row r="151" spans="1:18" s="29" customFormat="1" ht="25.5">
      <c r="A151" s="23" t="s">
        <v>153</v>
      </c>
      <c r="B151" s="527"/>
      <c r="C151" s="65" t="s">
        <v>72</v>
      </c>
      <c r="D151" s="40" t="s">
        <v>640</v>
      </c>
      <c r="E151" s="40"/>
      <c r="F151" s="488">
        <f>F152</f>
        <v>1971</v>
      </c>
      <c r="H151" s="136"/>
      <c r="R151" s="176"/>
    </row>
    <row r="152" spans="1:8" s="19" customFormat="1" ht="25.5">
      <c r="A152" s="25" t="s">
        <v>120</v>
      </c>
      <c r="B152" s="527"/>
      <c r="C152" s="65" t="s">
        <v>72</v>
      </c>
      <c r="D152" s="21" t="s">
        <v>639</v>
      </c>
      <c r="E152" s="21"/>
      <c r="F152" s="464">
        <f>F154+F156+F158</f>
        <v>1971</v>
      </c>
      <c r="H152" s="134"/>
    </row>
    <row r="153" spans="1:8" s="19" customFormat="1" ht="25.5">
      <c r="A153" s="25" t="s">
        <v>120</v>
      </c>
      <c r="B153" s="527"/>
      <c r="C153" s="65" t="s">
        <v>72</v>
      </c>
      <c r="D153" s="119" t="s">
        <v>638</v>
      </c>
      <c r="E153" s="21"/>
      <c r="F153" s="464">
        <f>F154+F156</f>
        <v>1971</v>
      </c>
      <c r="H153" s="134"/>
    </row>
    <row r="154" spans="1:6" ht="38.25">
      <c r="A154" s="87" t="s">
        <v>706</v>
      </c>
      <c r="B154" s="527"/>
      <c r="C154" s="66" t="s">
        <v>72</v>
      </c>
      <c r="D154" s="43" t="s">
        <v>707</v>
      </c>
      <c r="E154" s="54"/>
      <c r="F154" s="465">
        <f>F155</f>
        <v>971</v>
      </c>
    </row>
    <row r="155" spans="1:6" ht="27" customHeight="1">
      <c r="A155" s="31" t="s">
        <v>305</v>
      </c>
      <c r="B155" s="527"/>
      <c r="C155" s="66" t="s">
        <v>72</v>
      </c>
      <c r="D155" s="43" t="s">
        <v>707</v>
      </c>
      <c r="E155" s="36">
        <v>240</v>
      </c>
      <c r="F155" s="465">
        <v>971</v>
      </c>
    </row>
    <row r="156" spans="1:6" ht="38.25">
      <c r="A156" s="3" t="s">
        <v>299</v>
      </c>
      <c r="B156" s="527"/>
      <c r="C156" s="66" t="s">
        <v>72</v>
      </c>
      <c r="D156" s="43" t="s">
        <v>708</v>
      </c>
      <c r="E156" s="116"/>
      <c r="F156" s="465">
        <f>F157</f>
        <v>1000</v>
      </c>
    </row>
    <row r="157" spans="1:8" s="29" customFormat="1" ht="27.75" customHeight="1">
      <c r="A157" s="31" t="s">
        <v>305</v>
      </c>
      <c r="B157" s="527"/>
      <c r="C157" s="66" t="s">
        <v>72</v>
      </c>
      <c r="D157" s="43" t="s">
        <v>708</v>
      </c>
      <c r="E157" s="36">
        <v>240</v>
      </c>
      <c r="F157" s="491">
        <v>1000</v>
      </c>
      <c r="H157" s="136"/>
    </row>
    <row r="158" spans="1:6" ht="39" customHeight="1" hidden="1">
      <c r="A158" s="3" t="s">
        <v>251</v>
      </c>
      <c r="B158" s="527"/>
      <c r="C158" s="66" t="s">
        <v>72</v>
      </c>
      <c r="D158" s="43" t="s">
        <v>249</v>
      </c>
      <c r="E158" s="116"/>
      <c r="F158" s="465">
        <f>F159</f>
        <v>0</v>
      </c>
    </row>
    <row r="159" spans="1:8" s="29" customFormat="1" ht="26.25" customHeight="1" hidden="1">
      <c r="A159" s="3" t="s">
        <v>75</v>
      </c>
      <c r="B159" s="527"/>
      <c r="C159" s="66" t="s">
        <v>72</v>
      </c>
      <c r="D159" s="43" t="s">
        <v>249</v>
      </c>
      <c r="E159" s="1" t="s">
        <v>74</v>
      </c>
      <c r="F159" s="491"/>
      <c r="H159" s="136"/>
    </row>
    <row r="160" spans="1:16" s="59" customFormat="1" ht="51">
      <c r="A160" s="23" t="s">
        <v>624</v>
      </c>
      <c r="B160" s="527"/>
      <c r="C160" s="20" t="s">
        <v>72</v>
      </c>
      <c r="D160" s="21" t="s">
        <v>683</v>
      </c>
      <c r="E160" s="21"/>
      <c r="F160" s="464">
        <f>F161</f>
        <v>500</v>
      </c>
      <c r="H160" s="141"/>
      <c r="P160" s="18"/>
    </row>
    <row r="161" spans="1:16" s="68" customFormat="1" ht="76.5">
      <c r="A161" s="108" t="s">
        <v>623</v>
      </c>
      <c r="B161" s="527"/>
      <c r="C161" s="20" t="s">
        <v>72</v>
      </c>
      <c r="D161" s="21" t="s">
        <v>705</v>
      </c>
      <c r="E161" s="21"/>
      <c r="F161" s="464">
        <f>F163</f>
        <v>500</v>
      </c>
      <c r="H161" s="146"/>
      <c r="P161" s="19"/>
    </row>
    <row r="162" spans="1:16" s="68" customFormat="1" ht="25.5">
      <c r="A162" s="25" t="s">
        <v>703</v>
      </c>
      <c r="B162" s="527"/>
      <c r="C162" s="65" t="s">
        <v>72</v>
      </c>
      <c r="D162" s="119" t="s">
        <v>704</v>
      </c>
      <c r="E162" s="21"/>
      <c r="F162" s="464">
        <f>F163</f>
        <v>500</v>
      </c>
      <c r="H162" s="146"/>
      <c r="P162" s="19"/>
    </row>
    <row r="163" spans="1:16" s="68" customFormat="1" ht="89.25">
      <c r="A163" s="30" t="s">
        <v>702</v>
      </c>
      <c r="B163" s="527"/>
      <c r="C163" s="66" t="s">
        <v>72</v>
      </c>
      <c r="D163" s="117" t="s">
        <v>701</v>
      </c>
      <c r="E163" s="1"/>
      <c r="F163" s="491">
        <f>F164</f>
        <v>500</v>
      </c>
      <c r="H163" s="146"/>
      <c r="P163" s="19"/>
    </row>
    <row r="164" spans="1:16" s="67" customFormat="1" ht="15.75" customHeight="1">
      <c r="A164" s="31" t="s">
        <v>305</v>
      </c>
      <c r="B164" s="527"/>
      <c r="C164" s="66" t="s">
        <v>72</v>
      </c>
      <c r="D164" s="117" t="s">
        <v>701</v>
      </c>
      <c r="E164" s="44">
        <v>240</v>
      </c>
      <c r="F164" s="465">
        <f>1445-475-490-180+200</f>
        <v>500</v>
      </c>
      <c r="H164" s="147"/>
      <c r="P164" s="166"/>
    </row>
    <row r="165" spans="1:16" s="68" customFormat="1" ht="66" customHeight="1" hidden="1">
      <c r="A165" s="30" t="s">
        <v>250</v>
      </c>
      <c r="B165" s="527"/>
      <c r="C165" s="66" t="s">
        <v>72</v>
      </c>
      <c r="D165" s="117" t="s">
        <v>213</v>
      </c>
      <c r="E165" s="1"/>
      <c r="F165" s="491">
        <f>F166</f>
        <v>0</v>
      </c>
      <c r="H165" s="146"/>
      <c r="P165" s="19"/>
    </row>
    <row r="166" spans="1:16" s="67" customFormat="1" ht="15.75" customHeight="1" hidden="1">
      <c r="A166" s="31" t="s">
        <v>305</v>
      </c>
      <c r="B166" s="527"/>
      <c r="C166" s="66" t="s">
        <v>72</v>
      </c>
      <c r="D166" s="117" t="s">
        <v>213</v>
      </c>
      <c r="E166" s="44">
        <v>240</v>
      </c>
      <c r="F166" s="465"/>
      <c r="H166" s="147"/>
      <c r="P166" s="166"/>
    </row>
    <row r="167" spans="1:16" s="63" customFormat="1" ht="51">
      <c r="A167" s="47" t="s">
        <v>211</v>
      </c>
      <c r="B167" s="527"/>
      <c r="C167" s="65" t="s">
        <v>72</v>
      </c>
      <c r="D167" s="48" t="s">
        <v>663</v>
      </c>
      <c r="E167" s="50"/>
      <c r="F167" s="493">
        <f>F168+F180</f>
        <v>155159.157</v>
      </c>
      <c r="H167" s="140"/>
      <c r="P167" s="29"/>
    </row>
    <row r="168" spans="1:16" s="59" customFormat="1" ht="102">
      <c r="A168" s="47" t="s">
        <v>742</v>
      </c>
      <c r="B168" s="527"/>
      <c r="C168" s="65" t="s">
        <v>72</v>
      </c>
      <c r="D168" s="51" t="s">
        <v>700</v>
      </c>
      <c r="E168" s="53"/>
      <c r="F168" s="493">
        <f>F170+F172+F178</f>
        <v>155159.157</v>
      </c>
      <c r="H168" s="141"/>
      <c r="P168" s="18"/>
    </row>
    <row r="169" spans="1:16" s="59" customFormat="1" ht="25.5">
      <c r="A169" s="25" t="s">
        <v>703</v>
      </c>
      <c r="B169" s="527"/>
      <c r="C169" s="65" t="s">
        <v>72</v>
      </c>
      <c r="D169" s="51" t="s">
        <v>698</v>
      </c>
      <c r="E169" s="53"/>
      <c r="F169" s="493">
        <f>F170+F173+F175+F178</f>
        <v>155159.157</v>
      </c>
      <c r="H169" s="141"/>
      <c r="P169" s="18"/>
    </row>
    <row r="170" spans="1:20" s="59" customFormat="1" ht="118.5" customHeight="1">
      <c r="A170" s="52" t="s">
        <v>397</v>
      </c>
      <c r="B170" s="527"/>
      <c r="C170" s="66" t="s">
        <v>72</v>
      </c>
      <c r="D170" s="43" t="s">
        <v>59</v>
      </c>
      <c r="E170" s="53"/>
      <c r="F170" s="493">
        <f>F171</f>
        <v>67990.57108</v>
      </c>
      <c r="H170" s="141"/>
      <c r="P170" s="18"/>
      <c r="T170" s="181"/>
    </row>
    <row r="171" spans="1:9" ht="13.5" customHeight="1">
      <c r="A171" s="33" t="s">
        <v>311</v>
      </c>
      <c r="B171" s="527"/>
      <c r="C171" s="66" t="s">
        <v>72</v>
      </c>
      <c r="D171" s="43" t="s">
        <v>59</v>
      </c>
      <c r="E171" s="44">
        <v>410</v>
      </c>
      <c r="F171" s="465">
        <v>67990.57108</v>
      </c>
      <c r="I171" s="131"/>
    </row>
    <row r="172" spans="1:6" ht="132" customHeight="1">
      <c r="A172" s="126" t="s">
        <v>62</v>
      </c>
      <c r="B172" s="527"/>
      <c r="C172" s="127" t="s">
        <v>72</v>
      </c>
      <c r="D172" s="128" t="s">
        <v>60</v>
      </c>
      <c r="E172" s="129"/>
      <c r="F172" s="496">
        <f>F173+F175</f>
        <v>76268.58592</v>
      </c>
    </row>
    <row r="173" spans="1:6" ht="118.5" customHeight="1">
      <c r="A173" s="52" t="s">
        <v>400</v>
      </c>
      <c r="B173" s="527"/>
      <c r="C173" s="66" t="s">
        <v>72</v>
      </c>
      <c r="D173" s="43" t="s">
        <v>60</v>
      </c>
      <c r="E173" s="54"/>
      <c r="F173" s="465">
        <f>F174</f>
        <v>30507.43437</v>
      </c>
    </row>
    <row r="174" spans="1:9" ht="13.5" customHeight="1">
      <c r="A174" s="33" t="s">
        <v>311</v>
      </c>
      <c r="B174" s="527"/>
      <c r="C174" s="66" t="s">
        <v>72</v>
      </c>
      <c r="D174" s="43" t="s">
        <v>60</v>
      </c>
      <c r="E174" s="44">
        <v>410</v>
      </c>
      <c r="F174" s="465">
        <v>30507.43437</v>
      </c>
      <c r="I174" s="131"/>
    </row>
    <row r="175" spans="1:10" ht="118.5" customHeight="1">
      <c r="A175" s="52" t="s">
        <v>253</v>
      </c>
      <c r="B175" s="527"/>
      <c r="C175" s="66" t="s">
        <v>72</v>
      </c>
      <c r="D175" s="43" t="s">
        <v>60</v>
      </c>
      <c r="E175" s="54"/>
      <c r="F175" s="465">
        <f>F176</f>
        <v>45761.15155</v>
      </c>
      <c r="J175" s="150"/>
    </row>
    <row r="176" spans="1:9" ht="13.5" customHeight="1">
      <c r="A176" s="33" t="s">
        <v>311</v>
      </c>
      <c r="B176" s="527"/>
      <c r="C176" s="66" t="s">
        <v>72</v>
      </c>
      <c r="D176" s="43" t="s">
        <v>60</v>
      </c>
      <c r="E176" s="44">
        <v>410</v>
      </c>
      <c r="F176" s="465">
        <v>45761.15155</v>
      </c>
      <c r="I176" s="131"/>
    </row>
    <row r="177" spans="1:9" s="59" customFormat="1" ht="25.5" hidden="1">
      <c r="A177" s="25" t="s">
        <v>697</v>
      </c>
      <c r="B177" s="527"/>
      <c r="C177" s="65" t="s">
        <v>72</v>
      </c>
      <c r="D177" s="51" t="s">
        <v>698</v>
      </c>
      <c r="E177" s="402"/>
      <c r="F177" s="493">
        <f>F178</f>
        <v>10900</v>
      </c>
      <c r="H177" s="141"/>
      <c r="I177" s="141"/>
    </row>
    <row r="178" spans="1:16" s="63" customFormat="1" ht="93" customHeight="1">
      <c r="A178" s="52" t="s">
        <v>743</v>
      </c>
      <c r="B178" s="527"/>
      <c r="C178" s="66" t="s">
        <v>72</v>
      </c>
      <c r="D178" s="43" t="s">
        <v>699</v>
      </c>
      <c r="E178" s="54"/>
      <c r="F178" s="465">
        <f>F179</f>
        <v>10900</v>
      </c>
      <c r="H178" s="140"/>
      <c r="P178" s="29"/>
    </row>
    <row r="179" spans="1:16" s="59" customFormat="1" ht="14.25" customHeight="1">
      <c r="A179" s="3" t="s">
        <v>310</v>
      </c>
      <c r="B179" s="527"/>
      <c r="C179" s="66" t="s">
        <v>72</v>
      </c>
      <c r="D179" s="43" t="s">
        <v>699</v>
      </c>
      <c r="E179" s="44">
        <v>410</v>
      </c>
      <c r="F179" s="465">
        <v>10900</v>
      </c>
      <c r="H179" s="141"/>
      <c r="I179" s="141"/>
      <c r="P179" s="18"/>
    </row>
    <row r="180" spans="1:16" s="59" customFormat="1" ht="78.75" customHeight="1" hidden="1">
      <c r="A180" s="47" t="s">
        <v>267</v>
      </c>
      <c r="B180" s="527"/>
      <c r="C180" s="65" t="s">
        <v>72</v>
      </c>
      <c r="D180" s="51" t="s">
        <v>268</v>
      </c>
      <c r="E180" s="53"/>
      <c r="F180" s="493">
        <f>F181+F183</f>
        <v>0</v>
      </c>
      <c r="P180" s="18"/>
    </row>
    <row r="181" spans="1:16" s="59" customFormat="1" ht="92.25" customHeight="1" hidden="1">
      <c r="A181" s="52" t="s">
        <v>274</v>
      </c>
      <c r="B181" s="527"/>
      <c r="C181" s="66" t="s">
        <v>72</v>
      </c>
      <c r="D181" s="43" t="s">
        <v>269</v>
      </c>
      <c r="E181" s="53"/>
      <c r="F181" s="493">
        <f>F182</f>
        <v>0</v>
      </c>
      <c r="P181" s="18"/>
    </row>
    <row r="182" spans="1:8" ht="26.25" customHeight="1" hidden="1">
      <c r="A182" s="3" t="s">
        <v>75</v>
      </c>
      <c r="B182" s="527"/>
      <c r="C182" s="66" t="s">
        <v>72</v>
      </c>
      <c r="D182" s="43" t="s">
        <v>269</v>
      </c>
      <c r="E182" s="44">
        <v>414</v>
      </c>
      <c r="F182" s="465">
        <v>0</v>
      </c>
      <c r="H182" s="18"/>
    </row>
    <row r="183" spans="1:16" s="59" customFormat="1" ht="39" customHeight="1" hidden="1">
      <c r="A183" s="52" t="s">
        <v>286</v>
      </c>
      <c r="B183" s="527"/>
      <c r="C183" s="66" t="s">
        <v>72</v>
      </c>
      <c r="D183" s="43" t="s">
        <v>285</v>
      </c>
      <c r="E183" s="53"/>
      <c r="F183" s="493">
        <f>F184</f>
        <v>0</v>
      </c>
      <c r="P183" s="18"/>
    </row>
    <row r="184" spans="1:8" ht="26.25" customHeight="1" hidden="1">
      <c r="A184" s="3" t="s">
        <v>75</v>
      </c>
      <c r="B184" s="527"/>
      <c r="C184" s="66" t="s">
        <v>72</v>
      </c>
      <c r="D184" s="43" t="s">
        <v>285</v>
      </c>
      <c r="E184" s="44">
        <v>414</v>
      </c>
      <c r="F184" s="465">
        <v>0</v>
      </c>
      <c r="H184" s="18"/>
    </row>
    <row r="185" spans="1:9" s="102" customFormat="1" ht="15">
      <c r="A185" s="124" t="s">
        <v>110</v>
      </c>
      <c r="B185" s="527"/>
      <c r="C185" s="91" t="s">
        <v>109</v>
      </c>
      <c r="D185" s="89"/>
      <c r="E185" s="89"/>
      <c r="F185" s="486">
        <f>F186+F199</f>
        <v>6844.42436</v>
      </c>
      <c r="H185" s="148"/>
      <c r="I185" s="149"/>
    </row>
    <row r="186" spans="1:6" ht="25.5">
      <c r="A186" s="23" t="s">
        <v>153</v>
      </c>
      <c r="B186" s="527"/>
      <c r="C186" s="65" t="s">
        <v>109</v>
      </c>
      <c r="D186" s="40" t="s">
        <v>640</v>
      </c>
      <c r="E186" s="40"/>
      <c r="F186" s="488">
        <f>F187</f>
        <v>2439.42436</v>
      </c>
    </row>
    <row r="187" spans="1:6" ht="25.5">
      <c r="A187" s="25" t="s">
        <v>120</v>
      </c>
      <c r="B187" s="527"/>
      <c r="C187" s="65" t="s">
        <v>109</v>
      </c>
      <c r="D187" s="21" t="s">
        <v>639</v>
      </c>
      <c r="E187" s="21"/>
      <c r="F187" s="464">
        <f>F191+F193+F195+F188+F197</f>
        <v>2439.42436</v>
      </c>
    </row>
    <row r="188" spans="1:6" ht="26.25" customHeight="1" hidden="1">
      <c r="A188" s="87" t="s">
        <v>297</v>
      </c>
      <c r="B188" s="527"/>
      <c r="C188" s="66" t="s">
        <v>109</v>
      </c>
      <c r="D188" s="43" t="s">
        <v>212</v>
      </c>
      <c r="E188" s="54"/>
      <c r="F188" s="465">
        <f>F189</f>
        <v>0</v>
      </c>
    </row>
    <row r="189" spans="1:6" ht="31.5" customHeight="1" hidden="1">
      <c r="A189" s="31" t="s">
        <v>305</v>
      </c>
      <c r="B189" s="527"/>
      <c r="C189" s="66" t="s">
        <v>109</v>
      </c>
      <c r="D189" s="43" t="s">
        <v>212</v>
      </c>
      <c r="E189" s="36">
        <v>240</v>
      </c>
      <c r="F189" s="465"/>
    </row>
    <row r="190" spans="1:6" ht="14.25" customHeight="1">
      <c r="A190" s="25" t="s">
        <v>120</v>
      </c>
      <c r="B190" s="527"/>
      <c r="C190" s="65" t="s">
        <v>109</v>
      </c>
      <c r="D190" s="51" t="s">
        <v>638</v>
      </c>
      <c r="E190" s="36"/>
      <c r="F190" s="465">
        <f>F191+F193</f>
        <v>2439.42436</v>
      </c>
    </row>
    <row r="191" spans="1:9" ht="25.5">
      <c r="A191" s="3" t="s">
        <v>215</v>
      </c>
      <c r="B191" s="527"/>
      <c r="C191" s="66" t="s">
        <v>109</v>
      </c>
      <c r="D191" s="43" t="s">
        <v>695</v>
      </c>
      <c r="E191" s="44"/>
      <c r="F191" s="465">
        <f>F192</f>
        <v>1000</v>
      </c>
      <c r="I191" s="112"/>
    </row>
    <row r="192" spans="1:6" ht="38.25">
      <c r="A192" s="31" t="s">
        <v>82</v>
      </c>
      <c r="B192" s="527"/>
      <c r="C192" s="66" t="s">
        <v>109</v>
      </c>
      <c r="D192" s="43" t="s">
        <v>695</v>
      </c>
      <c r="E192" s="44">
        <v>810</v>
      </c>
      <c r="F192" s="465">
        <v>1000</v>
      </c>
    </row>
    <row r="193" spans="1:18" s="67" customFormat="1" ht="25.5">
      <c r="A193" s="156" t="s">
        <v>291</v>
      </c>
      <c r="B193" s="527"/>
      <c r="C193" s="28" t="s">
        <v>109</v>
      </c>
      <c r="D193" s="1" t="s">
        <v>696</v>
      </c>
      <c r="E193" s="116"/>
      <c r="F193" s="465">
        <f>F194</f>
        <v>1439.4243600000002</v>
      </c>
      <c r="P193" s="166"/>
      <c r="R193" s="177"/>
    </row>
    <row r="194" spans="1:16" s="67" customFormat="1" ht="29.25" customHeight="1">
      <c r="A194" s="31" t="s">
        <v>305</v>
      </c>
      <c r="B194" s="527"/>
      <c r="C194" s="28" t="s">
        <v>109</v>
      </c>
      <c r="D194" s="1" t="s">
        <v>696</v>
      </c>
      <c r="E194" s="36">
        <v>240</v>
      </c>
      <c r="F194" s="465">
        <f>117.60469+116.42775+115.25082+114.07388+218.74294+111.72+110.54306+109.36612+108.18918+107.01224+105.83531+104.65837</f>
        <v>1439.4243600000002</v>
      </c>
      <c r="P194" s="166"/>
    </row>
    <row r="195" spans="1:16" s="67" customFormat="1" ht="26.25" customHeight="1" hidden="1">
      <c r="A195" s="156" t="s">
        <v>289</v>
      </c>
      <c r="B195" s="527"/>
      <c r="C195" s="28" t="s">
        <v>109</v>
      </c>
      <c r="D195" s="1" t="s">
        <v>290</v>
      </c>
      <c r="E195" s="116"/>
      <c r="F195" s="465">
        <f>F196</f>
        <v>0</v>
      </c>
      <c r="P195" s="166"/>
    </row>
    <row r="196" spans="1:16" s="67" customFormat="1" ht="26.25" customHeight="1" hidden="1">
      <c r="A196" s="33" t="s">
        <v>86</v>
      </c>
      <c r="B196" s="527"/>
      <c r="C196" s="28" t="s">
        <v>109</v>
      </c>
      <c r="D196" s="1" t="s">
        <v>290</v>
      </c>
      <c r="E196" s="116">
        <v>244</v>
      </c>
      <c r="F196" s="465"/>
      <c r="P196" s="166"/>
    </row>
    <row r="197" spans="1:16" s="67" customFormat="1" ht="13.5" customHeight="1" hidden="1">
      <c r="A197" s="33" t="s">
        <v>620</v>
      </c>
      <c r="B197" s="527"/>
      <c r="C197" s="28" t="s">
        <v>109</v>
      </c>
      <c r="D197" s="1" t="s">
        <v>617</v>
      </c>
      <c r="E197" s="116"/>
      <c r="F197" s="465">
        <f>F198</f>
        <v>0</v>
      </c>
      <c r="P197" s="166"/>
    </row>
    <row r="198" spans="1:16" s="67" customFormat="1" ht="39" customHeight="1" hidden="1">
      <c r="A198" s="31" t="s">
        <v>305</v>
      </c>
      <c r="B198" s="527"/>
      <c r="C198" s="28" t="s">
        <v>109</v>
      </c>
      <c r="D198" s="1" t="s">
        <v>617</v>
      </c>
      <c r="E198" s="116">
        <v>240</v>
      </c>
      <c r="F198" s="465"/>
      <c r="P198" s="166"/>
    </row>
    <row r="199" spans="1:16" s="59" customFormat="1" ht="51">
      <c r="A199" s="23" t="s">
        <v>624</v>
      </c>
      <c r="B199" s="527"/>
      <c r="C199" s="20" t="s">
        <v>109</v>
      </c>
      <c r="D199" s="21" t="s">
        <v>683</v>
      </c>
      <c r="E199" s="21"/>
      <c r="F199" s="464">
        <f>F200+F206+F218</f>
        <v>4405</v>
      </c>
      <c r="H199" s="141"/>
      <c r="P199" s="18"/>
    </row>
    <row r="200" spans="1:16" s="59" customFormat="1" ht="78.75" customHeight="1" hidden="1">
      <c r="A200" s="25" t="s">
        <v>626</v>
      </c>
      <c r="B200" s="527"/>
      <c r="C200" s="20" t="s">
        <v>109</v>
      </c>
      <c r="D200" s="21" t="s">
        <v>111</v>
      </c>
      <c r="E200" s="21"/>
      <c r="F200" s="464">
        <f>F201</f>
        <v>0</v>
      </c>
      <c r="H200" s="141"/>
      <c r="P200" s="18"/>
    </row>
    <row r="201" spans="1:6" ht="92.25" customHeight="1" hidden="1">
      <c r="A201" s="27" t="s">
        <v>217</v>
      </c>
      <c r="B201" s="527"/>
      <c r="C201" s="28" t="s">
        <v>109</v>
      </c>
      <c r="D201" s="1" t="s">
        <v>218</v>
      </c>
      <c r="E201" s="1"/>
      <c r="F201" s="491">
        <f>F202+F203+F204</f>
        <v>0</v>
      </c>
    </row>
    <row r="202" spans="1:8" s="19" customFormat="1" ht="29.25" customHeight="1" hidden="1">
      <c r="A202" s="31" t="s">
        <v>305</v>
      </c>
      <c r="B202" s="527"/>
      <c r="C202" s="28" t="s">
        <v>109</v>
      </c>
      <c r="D202" s="1" t="s">
        <v>218</v>
      </c>
      <c r="E202" s="36">
        <v>240</v>
      </c>
      <c r="F202" s="491">
        <v>0</v>
      </c>
      <c r="H202" s="134"/>
    </row>
    <row r="203" spans="1:16" s="67" customFormat="1" ht="26.25" customHeight="1" hidden="1">
      <c r="A203" s="31" t="s">
        <v>82</v>
      </c>
      <c r="B203" s="527"/>
      <c r="C203" s="28" t="s">
        <v>109</v>
      </c>
      <c r="D203" s="1" t="s">
        <v>218</v>
      </c>
      <c r="E203" s="44">
        <v>810</v>
      </c>
      <c r="F203" s="465"/>
      <c r="P203" s="166"/>
    </row>
    <row r="204" spans="1:16" s="68" customFormat="1" ht="92.25" customHeight="1" hidden="1">
      <c r="A204" s="30" t="s">
        <v>294</v>
      </c>
      <c r="B204" s="527"/>
      <c r="C204" s="28" t="s">
        <v>109</v>
      </c>
      <c r="D204" s="1" t="s">
        <v>618</v>
      </c>
      <c r="E204" s="1"/>
      <c r="F204" s="491">
        <f>F205</f>
        <v>0</v>
      </c>
      <c r="P204" s="19"/>
    </row>
    <row r="205" spans="1:16" s="67" customFormat="1" ht="26.25" customHeight="1" hidden="1">
      <c r="A205" s="31" t="s">
        <v>82</v>
      </c>
      <c r="B205" s="527"/>
      <c r="C205" s="28" t="s">
        <v>109</v>
      </c>
      <c r="D205" s="1" t="s">
        <v>618</v>
      </c>
      <c r="E205" s="44">
        <v>810</v>
      </c>
      <c r="F205" s="465"/>
      <c r="P205" s="166"/>
    </row>
    <row r="206" spans="1:16" s="68" customFormat="1" ht="89.25">
      <c r="A206" s="25" t="s">
        <v>688</v>
      </c>
      <c r="B206" s="527"/>
      <c r="C206" s="20" t="s">
        <v>109</v>
      </c>
      <c r="D206" s="21" t="s">
        <v>694</v>
      </c>
      <c r="E206" s="21"/>
      <c r="F206" s="464">
        <f>F208+F213+F211+F215</f>
        <v>3825</v>
      </c>
      <c r="H206" s="146"/>
      <c r="P206" s="19"/>
    </row>
    <row r="207" spans="1:16" s="68" customFormat="1" ht="25.5">
      <c r="A207" s="25" t="s">
        <v>690</v>
      </c>
      <c r="B207" s="527"/>
      <c r="C207" s="20" t="s">
        <v>109</v>
      </c>
      <c r="D207" s="21" t="s">
        <v>691</v>
      </c>
      <c r="E207" s="21"/>
      <c r="F207" s="464">
        <f>F208+F215</f>
        <v>3825</v>
      </c>
      <c r="H207" s="146"/>
      <c r="P207" s="19"/>
    </row>
    <row r="208" spans="1:16" s="68" customFormat="1" ht="102">
      <c r="A208" s="30" t="s">
        <v>689</v>
      </c>
      <c r="B208" s="527"/>
      <c r="C208" s="28" t="s">
        <v>109</v>
      </c>
      <c r="D208" s="1" t="s">
        <v>692</v>
      </c>
      <c r="E208" s="1"/>
      <c r="F208" s="491">
        <f>F209+F210</f>
        <v>2085</v>
      </c>
      <c r="H208" s="146"/>
      <c r="P208" s="19"/>
    </row>
    <row r="209" spans="1:16" s="67" customFormat="1" ht="26.25" customHeight="1" hidden="1">
      <c r="A209" s="31" t="s">
        <v>82</v>
      </c>
      <c r="B209" s="527"/>
      <c r="C209" s="28" t="s">
        <v>109</v>
      </c>
      <c r="D209" s="1" t="s">
        <v>219</v>
      </c>
      <c r="E209" s="44">
        <v>810</v>
      </c>
      <c r="F209" s="465"/>
      <c r="P209" s="166"/>
    </row>
    <row r="210" spans="1:6" ht="31.5" customHeight="1">
      <c r="A210" s="31" t="s">
        <v>305</v>
      </c>
      <c r="B210" s="527"/>
      <c r="C210" s="28" t="s">
        <v>109</v>
      </c>
      <c r="D210" s="1" t="s">
        <v>692</v>
      </c>
      <c r="E210" s="36">
        <v>240</v>
      </c>
      <c r="F210" s="491">
        <f>1345-1000+1740</f>
        <v>2085</v>
      </c>
    </row>
    <row r="211" spans="1:6" ht="85.5" customHeight="1" hidden="1">
      <c r="A211" s="31" t="s">
        <v>321</v>
      </c>
      <c r="B211" s="527"/>
      <c r="C211" s="28" t="s">
        <v>109</v>
      </c>
      <c r="D211" s="1" t="s">
        <v>320</v>
      </c>
      <c r="E211" s="36"/>
      <c r="F211" s="491">
        <f>F212</f>
        <v>0</v>
      </c>
    </row>
    <row r="212" spans="1:6" ht="15.75" customHeight="1" hidden="1">
      <c r="A212" s="33" t="s">
        <v>311</v>
      </c>
      <c r="B212" s="527"/>
      <c r="C212" s="28" t="s">
        <v>109</v>
      </c>
      <c r="D212" s="1" t="s">
        <v>320</v>
      </c>
      <c r="E212" s="36">
        <v>410</v>
      </c>
      <c r="F212" s="491"/>
    </row>
    <row r="213" spans="1:16" s="68" customFormat="1" ht="92.25" customHeight="1" hidden="1">
      <c r="A213" s="30" t="s">
        <v>294</v>
      </c>
      <c r="B213" s="527"/>
      <c r="C213" s="28" t="s">
        <v>109</v>
      </c>
      <c r="D213" s="1" t="s">
        <v>272</v>
      </c>
      <c r="E213" s="1"/>
      <c r="F213" s="491">
        <f>F214</f>
        <v>0</v>
      </c>
      <c r="P213" s="19"/>
    </row>
    <row r="214" spans="1:16" s="67" customFormat="1" ht="26.25" customHeight="1" hidden="1">
      <c r="A214" s="31" t="s">
        <v>82</v>
      </c>
      <c r="B214" s="527"/>
      <c r="C214" s="28" t="s">
        <v>109</v>
      </c>
      <c r="D214" s="1" t="s">
        <v>272</v>
      </c>
      <c r="E214" s="44">
        <v>810</v>
      </c>
      <c r="F214" s="465"/>
      <c r="P214" s="166"/>
    </row>
    <row r="215" spans="1:6" ht="33" customHeight="1">
      <c r="A215" s="31" t="s">
        <v>338</v>
      </c>
      <c r="B215" s="527"/>
      <c r="C215" s="28" t="s">
        <v>109</v>
      </c>
      <c r="D215" s="1" t="s">
        <v>693</v>
      </c>
      <c r="E215" s="36"/>
      <c r="F215" s="491">
        <f>F216+F217</f>
        <v>1740</v>
      </c>
    </row>
    <row r="216" spans="1:6" ht="31.5" customHeight="1">
      <c r="A216" s="31" t="s">
        <v>305</v>
      </c>
      <c r="B216" s="527"/>
      <c r="C216" s="28" t="s">
        <v>109</v>
      </c>
      <c r="D216" s="1" t="s">
        <v>693</v>
      </c>
      <c r="E216" s="36">
        <v>240</v>
      </c>
      <c r="F216" s="491">
        <v>1740</v>
      </c>
    </row>
    <row r="217" spans="1:6" ht="20.25" customHeight="1" hidden="1">
      <c r="A217" s="33" t="s">
        <v>311</v>
      </c>
      <c r="B217" s="527"/>
      <c r="C217" s="28" t="s">
        <v>109</v>
      </c>
      <c r="D217" s="1" t="s">
        <v>333</v>
      </c>
      <c r="E217" s="38">
        <v>410</v>
      </c>
      <c r="F217" s="491"/>
    </row>
    <row r="218" spans="1:16" s="68" customFormat="1" ht="76.5">
      <c r="A218" s="108" t="s">
        <v>684</v>
      </c>
      <c r="B218" s="527"/>
      <c r="C218" s="20" t="s">
        <v>109</v>
      </c>
      <c r="D218" s="21" t="s">
        <v>687</v>
      </c>
      <c r="E218" s="21"/>
      <c r="F218" s="464">
        <f>F220</f>
        <v>580</v>
      </c>
      <c r="H218" s="146"/>
      <c r="P218" s="19"/>
    </row>
    <row r="219" spans="1:16" s="68" customFormat="1" ht="25.5">
      <c r="A219" s="25" t="s">
        <v>677</v>
      </c>
      <c r="B219" s="527"/>
      <c r="C219" s="65" t="s">
        <v>109</v>
      </c>
      <c r="D219" s="119" t="s">
        <v>685</v>
      </c>
      <c r="E219" s="21"/>
      <c r="F219" s="464">
        <f>F220</f>
        <v>580</v>
      </c>
      <c r="H219" s="146"/>
      <c r="P219" s="19"/>
    </row>
    <row r="220" spans="1:16" s="68" customFormat="1" ht="84" customHeight="1">
      <c r="A220" s="30" t="s">
        <v>744</v>
      </c>
      <c r="B220" s="527"/>
      <c r="C220" s="66" t="s">
        <v>109</v>
      </c>
      <c r="D220" s="117" t="s">
        <v>686</v>
      </c>
      <c r="E220" s="1"/>
      <c r="F220" s="491">
        <f>F221+F222</f>
        <v>580</v>
      </c>
      <c r="H220" s="146"/>
      <c r="P220" s="19"/>
    </row>
    <row r="221" spans="1:16" s="67" customFormat="1" ht="25.5">
      <c r="A221" s="33" t="s">
        <v>86</v>
      </c>
      <c r="B221" s="527"/>
      <c r="C221" s="66" t="s">
        <v>109</v>
      </c>
      <c r="D221" s="117" t="s">
        <v>686</v>
      </c>
      <c r="E221" s="36">
        <v>240</v>
      </c>
      <c r="F221" s="465">
        <v>580</v>
      </c>
      <c r="H221" s="147"/>
      <c r="P221" s="166"/>
    </row>
    <row r="222" spans="1:16" s="67" customFormat="1" ht="13.5" customHeight="1" hidden="1">
      <c r="A222" s="33" t="s">
        <v>311</v>
      </c>
      <c r="B222" s="527"/>
      <c r="C222" s="66" t="s">
        <v>109</v>
      </c>
      <c r="D222" s="117" t="s">
        <v>241</v>
      </c>
      <c r="E222" s="44">
        <v>410</v>
      </c>
      <c r="F222" s="465">
        <f>747-747</f>
        <v>0</v>
      </c>
      <c r="P222" s="166"/>
    </row>
    <row r="223" spans="1:16" s="103" customFormat="1" ht="15">
      <c r="A223" s="100" t="s">
        <v>142</v>
      </c>
      <c r="B223" s="527"/>
      <c r="C223" s="91" t="s">
        <v>143</v>
      </c>
      <c r="D223" s="89"/>
      <c r="E223" s="89"/>
      <c r="F223" s="488">
        <f>F225+F251+F267+F271+F247</f>
        <v>17711.946</v>
      </c>
      <c r="P223" s="167"/>
    </row>
    <row r="224" spans="1:6" ht="25.5">
      <c r="A224" s="23" t="s">
        <v>153</v>
      </c>
      <c r="B224" s="527"/>
      <c r="C224" s="65" t="s">
        <v>143</v>
      </c>
      <c r="D224" s="51" t="s">
        <v>640</v>
      </c>
      <c r="E224" s="54"/>
      <c r="F224" s="493">
        <f>F225</f>
        <v>4600</v>
      </c>
    </row>
    <row r="225" spans="1:6" ht="25.5">
      <c r="A225" s="25" t="s">
        <v>120</v>
      </c>
      <c r="B225" s="527"/>
      <c r="C225" s="65" t="s">
        <v>143</v>
      </c>
      <c r="D225" s="21" t="s">
        <v>638</v>
      </c>
      <c r="E225" s="21"/>
      <c r="F225" s="464">
        <f>F226+F234+F236+F238+F242+F240+F244+F231</f>
        <v>4600</v>
      </c>
    </row>
    <row r="226" spans="1:8" s="19" customFormat="1" ht="39" customHeight="1" hidden="1">
      <c r="A226" s="46" t="s">
        <v>156</v>
      </c>
      <c r="B226" s="527"/>
      <c r="C226" s="37" t="s">
        <v>143</v>
      </c>
      <c r="D226" s="36" t="s">
        <v>118</v>
      </c>
      <c r="E226" s="36"/>
      <c r="F226" s="489">
        <f>F227+F228+F229+F230</f>
        <v>0</v>
      </c>
      <c r="H226" s="134"/>
    </row>
    <row r="227" spans="1:8" s="64" customFormat="1" ht="18.75" customHeight="1" hidden="1">
      <c r="A227" s="169" t="s">
        <v>308</v>
      </c>
      <c r="B227" s="527"/>
      <c r="C227" s="37" t="s">
        <v>143</v>
      </c>
      <c r="D227" s="36" t="s">
        <v>118</v>
      </c>
      <c r="E227" s="36">
        <v>110</v>
      </c>
      <c r="F227" s="489"/>
      <c r="H227" s="142"/>
    </row>
    <row r="228" spans="1:16" s="26" customFormat="1" ht="27" customHeight="1" hidden="1">
      <c r="A228" s="33" t="s">
        <v>157</v>
      </c>
      <c r="B228" s="527"/>
      <c r="C228" s="37" t="s">
        <v>143</v>
      </c>
      <c r="D228" s="36" t="s">
        <v>118</v>
      </c>
      <c r="E228" s="36">
        <v>112</v>
      </c>
      <c r="F228" s="489">
        <v>0</v>
      </c>
      <c r="H228" s="138"/>
      <c r="P228" s="62"/>
    </row>
    <row r="229" spans="1:8" s="29" customFormat="1" ht="27" customHeight="1" hidden="1">
      <c r="A229" s="31" t="s">
        <v>305</v>
      </c>
      <c r="B229" s="527"/>
      <c r="C229" s="37" t="s">
        <v>143</v>
      </c>
      <c r="D229" s="36" t="s">
        <v>118</v>
      </c>
      <c r="E229" s="36">
        <v>240</v>
      </c>
      <c r="F229" s="489"/>
      <c r="H229" s="136"/>
    </row>
    <row r="230" spans="1:8" s="29" customFormat="1" ht="18.75" customHeight="1" hidden="1">
      <c r="A230" s="169" t="s">
        <v>309</v>
      </c>
      <c r="B230" s="527"/>
      <c r="C230" s="37" t="s">
        <v>143</v>
      </c>
      <c r="D230" s="36" t="s">
        <v>118</v>
      </c>
      <c r="E230" s="36">
        <v>850</v>
      </c>
      <c r="F230" s="489"/>
      <c r="H230" s="136"/>
    </row>
    <row r="231" spans="1:8" s="19" customFormat="1" ht="26.25" customHeight="1" hidden="1">
      <c r="A231" s="46" t="s">
        <v>346</v>
      </c>
      <c r="B231" s="527"/>
      <c r="C231" s="37" t="s">
        <v>143</v>
      </c>
      <c r="D231" s="36" t="s">
        <v>345</v>
      </c>
      <c r="E231" s="36"/>
      <c r="F231" s="489">
        <f>F232</f>
        <v>0</v>
      </c>
      <c r="H231" s="134"/>
    </row>
    <row r="232" spans="1:8" s="64" customFormat="1" ht="18.75" customHeight="1" hidden="1">
      <c r="A232" s="3" t="s">
        <v>314</v>
      </c>
      <c r="B232" s="527"/>
      <c r="C232" s="37" t="s">
        <v>143</v>
      </c>
      <c r="D232" s="36" t="s">
        <v>345</v>
      </c>
      <c r="E232" s="36">
        <v>610</v>
      </c>
      <c r="F232" s="489">
        <v>0</v>
      </c>
      <c r="H232" s="142"/>
    </row>
    <row r="233" spans="1:8" s="64" customFormat="1" ht="12.75" customHeight="1">
      <c r="A233" s="25" t="s">
        <v>120</v>
      </c>
      <c r="B233" s="527"/>
      <c r="C233" s="401" t="s">
        <v>143</v>
      </c>
      <c r="D233" s="399" t="s">
        <v>638</v>
      </c>
      <c r="E233" s="36"/>
      <c r="F233" s="489">
        <f>F234+F236+F238</f>
        <v>4600</v>
      </c>
      <c r="H233" s="142"/>
    </row>
    <row r="234" spans="1:6" ht="25.5">
      <c r="A234" s="46" t="s">
        <v>220</v>
      </c>
      <c r="B234" s="527"/>
      <c r="C234" s="66" t="s">
        <v>143</v>
      </c>
      <c r="D234" s="43" t="s">
        <v>674</v>
      </c>
      <c r="E234" s="44"/>
      <c r="F234" s="465">
        <f>F235</f>
        <v>3800</v>
      </c>
    </row>
    <row r="235" spans="1:6" ht="29.25" customHeight="1">
      <c r="A235" s="31" t="s">
        <v>305</v>
      </c>
      <c r="B235" s="527"/>
      <c r="C235" s="66" t="s">
        <v>143</v>
      </c>
      <c r="D235" s="43" t="s">
        <v>674</v>
      </c>
      <c r="E235" s="36">
        <v>240</v>
      </c>
      <c r="F235" s="465">
        <v>3800</v>
      </c>
    </row>
    <row r="236" spans="1:16" s="67" customFormat="1" ht="25.5">
      <c r="A236" s="42" t="s">
        <v>766</v>
      </c>
      <c r="B236" s="527"/>
      <c r="C236" s="66" t="s">
        <v>143</v>
      </c>
      <c r="D236" s="43" t="s">
        <v>675</v>
      </c>
      <c r="E236" s="44"/>
      <c r="F236" s="465">
        <f>F237</f>
        <v>500</v>
      </c>
      <c r="H236" s="147"/>
      <c r="P236" s="166"/>
    </row>
    <row r="237" spans="1:8" s="62" customFormat="1" ht="28.5" customHeight="1">
      <c r="A237" s="31" t="s">
        <v>82</v>
      </c>
      <c r="B237" s="527"/>
      <c r="C237" s="66" t="s">
        <v>143</v>
      </c>
      <c r="D237" s="43" t="s">
        <v>675</v>
      </c>
      <c r="E237" s="36">
        <v>810</v>
      </c>
      <c r="F237" s="465">
        <v>500</v>
      </c>
      <c r="H237" s="145"/>
    </row>
    <row r="238" spans="1:8" s="29" customFormat="1" ht="38.25">
      <c r="A238" s="3" t="s">
        <v>221</v>
      </c>
      <c r="B238" s="527"/>
      <c r="C238" s="66" t="s">
        <v>143</v>
      </c>
      <c r="D238" s="43" t="s">
        <v>676</v>
      </c>
      <c r="E238" s="44"/>
      <c r="F238" s="465">
        <f>F239</f>
        <v>300</v>
      </c>
      <c r="H238" s="136"/>
    </row>
    <row r="239" spans="1:8" s="29" customFormat="1" ht="29.25" customHeight="1">
      <c r="A239" s="31" t="s">
        <v>305</v>
      </c>
      <c r="B239" s="527"/>
      <c r="C239" s="66" t="s">
        <v>143</v>
      </c>
      <c r="D239" s="43" t="s">
        <v>676</v>
      </c>
      <c r="E239" s="36">
        <v>240</v>
      </c>
      <c r="F239" s="465">
        <v>300</v>
      </c>
      <c r="H239" s="136"/>
    </row>
    <row r="240" spans="1:6" s="29" customFormat="1" ht="39" customHeight="1" hidden="1">
      <c r="A240" s="31" t="s">
        <v>296</v>
      </c>
      <c r="B240" s="527"/>
      <c r="C240" s="66" t="s">
        <v>143</v>
      </c>
      <c r="D240" s="43" t="s">
        <v>287</v>
      </c>
      <c r="E240" s="44"/>
      <c r="F240" s="465">
        <f>F241</f>
        <v>0</v>
      </c>
    </row>
    <row r="241" spans="1:6" s="29" customFormat="1" ht="27" customHeight="1" hidden="1">
      <c r="A241" s="33" t="s">
        <v>86</v>
      </c>
      <c r="B241" s="527"/>
      <c r="C241" s="66" t="s">
        <v>143</v>
      </c>
      <c r="D241" s="43" t="s">
        <v>287</v>
      </c>
      <c r="E241" s="44">
        <v>244</v>
      </c>
      <c r="F241" s="465"/>
    </row>
    <row r="242" spans="1:6" s="29" customFormat="1" ht="13.5" customHeight="1" hidden="1">
      <c r="A242" s="33" t="s">
        <v>258</v>
      </c>
      <c r="B242" s="527"/>
      <c r="C242" s="66" t="s">
        <v>143</v>
      </c>
      <c r="D242" s="43" t="s">
        <v>257</v>
      </c>
      <c r="E242" s="44"/>
      <c r="F242" s="465">
        <f>F243</f>
        <v>0</v>
      </c>
    </row>
    <row r="243" spans="1:6" s="29" customFormat="1" ht="27" customHeight="1" hidden="1">
      <c r="A243" s="33" t="s">
        <v>86</v>
      </c>
      <c r="B243" s="527"/>
      <c r="C243" s="66" t="s">
        <v>143</v>
      </c>
      <c r="D243" s="43" t="s">
        <v>257</v>
      </c>
      <c r="E243" s="44">
        <v>244</v>
      </c>
      <c r="F243" s="465"/>
    </row>
    <row r="244" spans="1:8" s="29" customFormat="1" ht="26.25" customHeight="1" hidden="1">
      <c r="A244" s="3" t="s">
        <v>334</v>
      </c>
      <c r="B244" s="527"/>
      <c r="C244" s="66" t="s">
        <v>143</v>
      </c>
      <c r="D244" s="43" t="s">
        <v>335</v>
      </c>
      <c r="E244" s="44"/>
      <c r="F244" s="465">
        <f>F245</f>
        <v>0</v>
      </c>
      <c r="H244" s="136"/>
    </row>
    <row r="245" spans="1:8" s="29" customFormat="1" ht="29.25" customHeight="1" hidden="1">
      <c r="A245" s="31" t="s">
        <v>305</v>
      </c>
      <c r="B245" s="527"/>
      <c r="C245" s="66" t="s">
        <v>143</v>
      </c>
      <c r="D245" s="43" t="s">
        <v>335</v>
      </c>
      <c r="E245" s="36">
        <v>240</v>
      </c>
      <c r="F245" s="465"/>
      <c r="H245" s="136"/>
    </row>
    <row r="246" spans="1:16" s="63" customFormat="1" ht="39" hidden="1">
      <c r="A246" s="47" t="s">
        <v>625</v>
      </c>
      <c r="B246" s="527"/>
      <c r="C246" s="65" t="s">
        <v>143</v>
      </c>
      <c r="D246" s="51" t="s">
        <v>683</v>
      </c>
      <c r="E246" s="54"/>
      <c r="F246" s="493">
        <f>F247+F259</f>
        <v>0</v>
      </c>
      <c r="H246" s="140"/>
      <c r="P246" s="29"/>
    </row>
    <row r="247" spans="1:16" s="59" customFormat="1" ht="64.5" hidden="1">
      <c r="A247" s="47" t="s">
        <v>627</v>
      </c>
      <c r="B247" s="527"/>
      <c r="C247" s="65" t="s">
        <v>143</v>
      </c>
      <c r="D247" s="51" t="s">
        <v>673</v>
      </c>
      <c r="E247" s="54"/>
      <c r="F247" s="493">
        <f>F248</f>
        <v>0</v>
      </c>
      <c r="H247" s="141"/>
      <c r="P247" s="18"/>
    </row>
    <row r="248" spans="1:16" s="59" customFormat="1" ht="25.5" hidden="1">
      <c r="A248" s="25" t="s">
        <v>671</v>
      </c>
      <c r="B248" s="527"/>
      <c r="C248" s="20" t="s">
        <v>143</v>
      </c>
      <c r="D248" s="400" t="s">
        <v>672</v>
      </c>
      <c r="E248" s="21"/>
      <c r="F248" s="464">
        <f>F249</f>
        <v>0</v>
      </c>
      <c r="H248" s="141"/>
      <c r="P248" s="18"/>
    </row>
    <row r="249" spans="1:6" ht="25.5" hidden="1">
      <c r="A249" s="52" t="s">
        <v>628</v>
      </c>
      <c r="B249" s="527"/>
      <c r="C249" s="66" t="s">
        <v>143</v>
      </c>
      <c r="D249" s="399" t="s">
        <v>670</v>
      </c>
      <c r="E249" s="54"/>
      <c r="F249" s="465">
        <f>F250</f>
        <v>0</v>
      </c>
    </row>
    <row r="250" spans="1:6" ht="30" customHeight="1" hidden="1">
      <c r="A250" s="31" t="s">
        <v>305</v>
      </c>
      <c r="B250" s="527"/>
      <c r="C250" s="66" t="s">
        <v>143</v>
      </c>
      <c r="D250" s="399" t="s">
        <v>670</v>
      </c>
      <c r="E250" s="36">
        <v>240</v>
      </c>
      <c r="F250" s="465">
        <v>0</v>
      </c>
    </row>
    <row r="251" spans="1:16" s="63" customFormat="1" ht="25.5">
      <c r="A251" s="47" t="s">
        <v>222</v>
      </c>
      <c r="B251" s="527"/>
      <c r="C251" s="65" t="s">
        <v>143</v>
      </c>
      <c r="D251" s="51" t="s">
        <v>682</v>
      </c>
      <c r="E251" s="54"/>
      <c r="F251" s="493">
        <f>F252+F262</f>
        <v>13111.946</v>
      </c>
      <c r="H251" s="140"/>
      <c r="P251" s="29"/>
    </row>
    <row r="252" spans="1:16" s="59" customFormat="1" ht="51">
      <c r="A252" s="47" t="s">
        <v>223</v>
      </c>
      <c r="B252" s="527"/>
      <c r="C252" s="65" t="s">
        <v>143</v>
      </c>
      <c r="D252" s="51" t="s">
        <v>679</v>
      </c>
      <c r="E252" s="54"/>
      <c r="F252" s="493">
        <f>F256+F258+F260+F254</f>
        <v>13111.946</v>
      </c>
      <c r="H252" s="141"/>
      <c r="P252" s="18"/>
    </row>
    <row r="253" spans="1:16" s="59" customFormat="1" ht="12.75">
      <c r="A253" s="47" t="s">
        <v>678</v>
      </c>
      <c r="B253" s="527"/>
      <c r="C253" s="65" t="s">
        <v>143</v>
      </c>
      <c r="D253" s="51" t="s">
        <v>680</v>
      </c>
      <c r="E253" s="54"/>
      <c r="F253" s="493">
        <f>F254</f>
        <v>13111.946</v>
      </c>
      <c r="H253" s="141"/>
      <c r="P253" s="18"/>
    </row>
    <row r="254" spans="1:6" ht="63.75">
      <c r="A254" s="52" t="s">
        <v>349</v>
      </c>
      <c r="B254" s="527"/>
      <c r="C254" s="66" t="s">
        <v>143</v>
      </c>
      <c r="D254" s="36" t="s">
        <v>681</v>
      </c>
      <c r="E254" s="54"/>
      <c r="F254" s="465">
        <f>F255</f>
        <v>13111.946</v>
      </c>
    </row>
    <row r="255" spans="1:8" s="64" customFormat="1" ht="18.75" customHeight="1">
      <c r="A255" s="3" t="s">
        <v>314</v>
      </c>
      <c r="B255" s="527"/>
      <c r="C255" s="37" t="s">
        <v>143</v>
      </c>
      <c r="D255" s="36" t="s">
        <v>681</v>
      </c>
      <c r="E255" s="36">
        <v>610</v>
      </c>
      <c r="F255" s="489">
        <f>12611.946+500</f>
        <v>13111.946</v>
      </c>
      <c r="H255" s="142"/>
    </row>
    <row r="256" spans="1:6" ht="52.5" customHeight="1" hidden="1">
      <c r="A256" s="52" t="s">
        <v>242</v>
      </c>
      <c r="B256" s="527"/>
      <c r="C256" s="66" t="s">
        <v>143</v>
      </c>
      <c r="D256" s="43" t="s">
        <v>224</v>
      </c>
      <c r="E256" s="54"/>
      <c r="F256" s="465">
        <f>F257</f>
        <v>0</v>
      </c>
    </row>
    <row r="257" spans="1:6" ht="25.5" customHeight="1" hidden="1">
      <c r="A257" s="31" t="s">
        <v>305</v>
      </c>
      <c r="B257" s="527"/>
      <c r="C257" s="66" t="s">
        <v>143</v>
      </c>
      <c r="D257" s="43" t="s">
        <v>224</v>
      </c>
      <c r="E257" s="36">
        <v>240</v>
      </c>
      <c r="F257" s="465"/>
    </row>
    <row r="258" spans="1:6" ht="41.25" customHeight="1" hidden="1">
      <c r="A258" s="33" t="s">
        <v>225</v>
      </c>
      <c r="B258" s="527"/>
      <c r="C258" s="66" t="s">
        <v>143</v>
      </c>
      <c r="D258" s="43" t="s">
        <v>226</v>
      </c>
      <c r="E258" s="54"/>
      <c r="F258" s="465">
        <f>F259</f>
        <v>0</v>
      </c>
    </row>
    <row r="259" spans="1:6" ht="27.75" customHeight="1" hidden="1">
      <c r="A259" s="31" t="s">
        <v>305</v>
      </c>
      <c r="B259" s="527"/>
      <c r="C259" s="66" t="s">
        <v>143</v>
      </c>
      <c r="D259" s="43" t="s">
        <v>226</v>
      </c>
      <c r="E259" s="36">
        <v>240</v>
      </c>
      <c r="F259" s="465"/>
    </row>
    <row r="260" spans="1:6" ht="51" customHeight="1" hidden="1">
      <c r="A260" s="33" t="s">
        <v>227</v>
      </c>
      <c r="B260" s="527"/>
      <c r="C260" s="66" t="s">
        <v>143</v>
      </c>
      <c r="D260" s="43" t="s">
        <v>233</v>
      </c>
      <c r="E260" s="54"/>
      <c r="F260" s="465">
        <f>F261</f>
        <v>0</v>
      </c>
    </row>
    <row r="261" spans="1:6" ht="24.75" customHeight="1" hidden="1">
      <c r="A261" s="31" t="s">
        <v>305</v>
      </c>
      <c r="B261" s="527"/>
      <c r="C261" s="66" t="s">
        <v>143</v>
      </c>
      <c r="D261" s="43" t="s">
        <v>233</v>
      </c>
      <c r="E261" s="36">
        <v>240</v>
      </c>
      <c r="F261" s="465"/>
    </row>
    <row r="262" spans="1:16" s="59" customFormat="1" ht="52.5" customHeight="1" hidden="1">
      <c r="A262" s="47" t="s">
        <v>228</v>
      </c>
      <c r="B262" s="527"/>
      <c r="C262" s="65" t="s">
        <v>143</v>
      </c>
      <c r="D262" s="51" t="s">
        <v>152</v>
      </c>
      <c r="E262" s="54"/>
      <c r="F262" s="493">
        <f>F263+F265</f>
        <v>0</v>
      </c>
      <c r="H262" s="141"/>
      <c r="P262" s="18"/>
    </row>
    <row r="263" spans="1:6" ht="66" customHeight="1" hidden="1">
      <c r="A263" s="52" t="s">
        <v>275</v>
      </c>
      <c r="B263" s="527"/>
      <c r="C263" s="66" t="s">
        <v>143</v>
      </c>
      <c r="D263" s="43" t="s">
        <v>237</v>
      </c>
      <c r="E263" s="54"/>
      <c r="F263" s="465">
        <f>F264</f>
        <v>0</v>
      </c>
    </row>
    <row r="264" spans="1:6" ht="26.25" customHeight="1" hidden="1">
      <c r="A264" s="31" t="s">
        <v>305</v>
      </c>
      <c r="B264" s="527"/>
      <c r="C264" s="66" t="s">
        <v>143</v>
      </c>
      <c r="D264" s="43" t="s">
        <v>237</v>
      </c>
      <c r="E264" s="36">
        <v>240</v>
      </c>
      <c r="F264" s="465"/>
    </row>
    <row r="265" spans="1:6" ht="52.5" customHeight="1" hidden="1">
      <c r="A265" s="52" t="s">
        <v>243</v>
      </c>
      <c r="B265" s="527"/>
      <c r="C265" s="66" t="s">
        <v>143</v>
      </c>
      <c r="D265" s="43" t="s">
        <v>238</v>
      </c>
      <c r="E265" s="54"/>
      <c r="F265" s="465">
        <f>F266</f>
        <v>0</v>
      </c>
    </row>
    <row r="266" spans="1:6" ht="27" customHeight="1" hidden="1">
      <c r="A266" s="33" t="s">
        <v>86</v>
      </c>
      <c r="B266" s="527"/>
      <c r="C266" s="66" t="s">
        <v>143</v>
      </c>
      <c r="D266" s="43" t="s">
        <v>238</v>
      </c>
      <c r="E266" s="44">
        <v>244</v>
      </c>
      <c r="F266" s="465"/>
    </row>
    <row r="267" spans="1:16" s="63" customFormat="1" ht="26.25" customHeight="1" hidden="1">
      <c r="A267" s="47" t="s">
        <v>200</v>
      </c>
      <c r="B267" s="527"/>
      <c r="C267" s="65" t="s">
        <v>143</v>
      </c>
      <c r="D267" s="51" t="s">
        <v>202</v>
      </c>
      <c r="E267" s="54"/>
      <c r="F267" s="493">
        <f>F268</f>
        <v>0</v>
      </c>
      <c r="H267" s="140"/>
      <c r="P267" s="29"/>
    </row>
    <row r="268" spans="1:16" s="59" customFormat="1" ht="52.5" customHeight="1" hidden="1">
      <c r="A268" s="47" t="s">
        <v>201</v>
      </c>
      <c r="B268" s="527"/>
      <c r="C268" s="48" t="s">
        <v>143</v>
      </c>
      <c r="D268" s="51" t="s">
        <v>203</v>
      </c>
      <c r="E268" s="53"/>
      <c r="F268" s="493">
        <f>F269</f>
        <v>0</v>
      </c>
      <c r="H268" s="141"/>
      <c r="P268" s="18"/>
    </row>
    <row r="269" spans="1:6" s="29" customFormat="1" ht="52.5" customHeight="1" hidden="1">
      <c r="A269" s="42" t="s">
        <v>322</v>
      </c>
      <c r="B269" s="527"/>
      <c r="C269" s="66" t="s">
        <v>143</v>
      </c>
      <c r="D269" s="43" t="s">
        <v>303</v>
      </c>
      <c r="E269" s="44"/>
      <c r="F269" s="465">
        <f>F270</f>
        <v>0</v>
      </c>
    </row>
    <row r="270" spans="1:6" s="29" customFormat="1" ht="30" customHeight="1" hidden="1">
      <c r="A270" s="31" t="s">
        <v>305</v>
      </c>
      <c r="B270" s="527"/>
      <c r="C270" s="66" t="s">
        <v>143</v>
      </c>
      <c r="D270" s="43" t="s">
        <v>303</v>
      </c>
      <c r="E270" s="36">
        <v>240</v>
      </c>
      <c r="F270" s="465">
        <v>0</v>
      </c>
    </row>
    <row r="271" spans="1:16" s="63" customFormat="1" ht="39" customHeight="1" hidden="1">
      <c r="A271" s="47" t="s">
        <v>342</v>
      </c>
      <c r="B271" s="527"/>
      <c r="C271" s="65" t="s">
        <v>143</v>
      </c>
      <c r="D271" s="51" t="s">
        <v>339</v>
      </c>
      <c r="E271" s="54"/>
      <c r="F271" s="493">
        <f>F272</f>
        <v>0</v>
      </c>
      <c r="H271" s="140"/>
      <c r="P271" s="29"/>
    </row>
    <row r="272" spans="1:16" s="59" customFormat="1" ht="66" customHeight="1" hidden="1">
      <c r="A272" s="47" t="s">
        <v>344</v>
      </c>
      <c r="B272" s="527"/>
      <c r="C272" s="48" t="s">
        <v>143</v>
      </c>
      <c r="D272" s="51" t="s">
        <v>340</v>
      </c>
      <c r="E272" s="53"/>
      <c r="F272" s="493">
        <f>F273+F275</f>
        <v>0</v>
      </c>
      <c r="H272" s="141"/>
      <c r="P272" s="18"/>
    </row>
    <row r="273" spans="1:6" s="29" customFormat="1" ht="13.5" customHeight="1" hidden="1">
      <c r="A273" s="42" t="s">
        <v>343</v>
      </c>
      <c r="B273" s="527"/>
      <c r="C273" s="66" t="s">
        <v>143</v>
      </c>
      <c r="D273" s="43" t="s">
        <v>341</v>
      </c>
      <c r="E273" s="44"/>
      <c r="F273" s="465">
        <f>F274</f>
        <v>0</v>
      </c>
    </row>
    <row r="274" spans="1:6" s="29" customFormat="1" ht="30" customHeight="1" hidden="1">
      <c r="A274" s="31" t="s">
        <v>305</v>
      </c>
      <c r="B274" s="527"/>
      <c r="C274" s="66" t="s">
        <v>143</v>
      </c>
      <c r="D274" s="43" t="s">
        <v>341</v>
      </c>
      <c r="E274" s="36">
        <v>240</v>
      </c>
      <c r="F274" s="465"/>
    </row>
    <row r="275" spans="1:6" s="29" customFormat="1" ht="30" customHeight="1" hidden="1">
      <c r="A275" s="31" t="s">
        <v>305</v>
      </c>
      <c r="B275" s="527"/>
      <c r="C275" s="66" t="s">
        <v>143</v>
      </c>
      <c r="D275" s="43" t="s">
        <v>600</v>
      </c>
      <c r="E275" s="36">
        <v>240</v>
      </c>
      <c r="F275" s="465"/>
    </row>
    <row r="276" spans="1:8" s="102" customFormat="1" ht="15">
      <c r="A276" s="88" t="s">
        <v>137</v>
      </c>
      <c r="B276" s="527"/>
      <c r="C276" s="90" t="s">
        <v>134</v>
      </c>
      <c r="D276" s="89"/>
      <c r="E276" s="89"/>
      <c r="F276" s="486">
        <f>F277</f>
        <v>13688.08</v>
      </c>
      <c r="H276" s="148"/>
    </row>
    <row r="277" spans="1:16" s="99" customFormat="1" ht="15">
      <c r="A277" s="88" t="s">
        <v>68</v>
      </c>
      <c r="B277" s="527"/>
      <c r="C277" s="90" t="s">
        <v>67</v>
      </c>
      <c r="D277" s="89"/>
      <c r="E277" s="89"/>
      <c r="F277" s="486">
        <f>F287+F294+F298+F278</f>
        <v>13688.08</v>
      </c>
      <c r="H277" s="144"/>
      <c r="P277" s="102"/>
    </row>
    <row r="278" spans="1:8" ht="13.5" customHeight="1" hidden="1">
      <c r="A278" s="88" t="s">
        <v>120</v>
      </c>
      <c r="B278" s="527"/>
      <c r="C278" s="90" t="s">
        <v>67</v>
      </c>
      <c r="D278" s="89" t="s">
        <v>117</v>
      </c>
      <c r="E278" s="89"/>
      <c r="F278" s="486">
        <f>F284+F279+F282</f>
        <v>0</v>
      </c>
      <c r="H278" s="18"/>
    </row>
    <row r="279" spans="1:6" s="29" customFormat="1" ht="26.25" customHeight="1" hidden="1">
      <c r="A279" s="31" t="s">
        <v>284</v>
      </c>
      <c r="B279" s="527"/>
      <c r="C279" s="28" t="s">
        <v>67</v>
      </c>
      <c r="D279" s="1" t="s">
        <v>283</v>
      </c>
      <c r="E279" s="1"/>
      <c r="F279" s="491">
        <f>F280+F281</f>
        <v>0</v>
      </c>
    </row>
    <row r="280" spans="1:6" s="29" customFormat="1" ht="18" customHeight="1" hidden="1">
      <c r="A280" s="170" t="s">
        <v>308</v>
      </c>
      <c r="B280" s="527"/>
      <c r="C280" s="28" t="s">
        <v>67</v>
      </c>
      <c r="D280" s="1" t="s">
        <v>283</v>
      </c>
      <c r="E280" s="1" t="s">
        <v>312</v>
      </c>
      <c r="F280" s="491"/>
    </row>
    <row r="281" spans="1:6" s="29" customFormat="1" ht="13.5" customHeight="1" hidden="1">
      <c r="A281" s="31" t="s">
        <v>351</v>
      </c>
      <c r="B281" s="527"/>
      <c r="C281" s="28" t="s">
        <v>67</v>
      </c>
      <c r="D281" s="1" t="s">
        <v>283</v>
      </c>
      <c r="E281" s="1" t="s">
        <v>315</v>
      </c>
      <c r="F281" s="491"/>
    </row>
    <row r="282" spans="1:6" s="29" customFormat="1" ht="13.5" customHeight="1" hidden="1">
      <c r="A282" s="31" t="s">
        <v>282</v>
      </c>
      <c r="B282" s="527"/>
      <c r="C282" s="28" t="s">
        <v>67</v>
      </c>
      <c r="D282" s="1" t="s">
        <v>281</v>
      </c>
      <c r="E282" s="1"/>
      <c r="F282" s="491">
        <f>F283</f>
        <v>0</v>
      </c>
    </row>
    <row r="283" spans="1:6" s="29" customFormat="1" ht="26.25" customHeight="1" hidden="1">
      <c r="A283" s="31" t="s">
        <v>86</v>
      </c>
      <c r="B283" s="527"/>
      <c r="C283" s="28" t="s">
        <v>67</v>
      </c>
      <c r="D283" s="1" t="s">
        <v>281</v>
      </c>
      <c r="E283" s="1" t="s">
        <v>106</v>
      </c>
      <c r="F283" s="491"/>
    </row>
    <row r="284" spans="1:6" s="29" customFormat="1" ht="13.5" customHeight="1" hidden="1">
      <c r="A284" s="31" t="s">
        <v>256</v>
      </c>
      <c r="B284" s="527"/>
      <c r="C284" s="28" t="s">
        <v>67</v>
      </c>
      <c r="D284" s="1" t="s">
        <v>255</v>
      </c>
      <c r="E284" s="1"/>
      <c r="F284" s="491">
        <f>F285</f>
        <v>0</v>
      </c>
    </row>
    <row r="285" spans="1:6" s="29" customFormat="1" ht="13.5" customHeight="1" hidden="1">
      <c r="A285" s="31" t="s">
        <v>351</v>
      </c>
      <c r="B285" s="527"/>
      <c r="C285" s="28" t="s">
        <v>67</v>
      </c>
      <c r="D285" s="1" t="s">
        <v>255</v>
      </c>
      <c r="E285" s="1" t="s">
        <v>315</v>
      </c>
      <c r="F285" s="491"/>
    </row>
    <row r="286" spans="1:16" s="99" customFormat="1" ht="42.75">
      <c r="A286" s="88" t="s">
        <v>235</v>
      </c>
      <c r="B286" s="527"/>
      <c r="C286" s="90" t="s">
        <v>67</v>
      </c>
      <c r="D286" s="89" t="s">
        <v>650</v>
      </c>
      <c r="E286" s="89"/>
      <c r="F286" s="486">
        <f>F287+F298</f>
        <v>6263.88</v>
      </c>
      <c r="H286" s="144"/>
      <c r="P286" s="102"/>
    </row>
    <row r="287" spans="1:16" s="59" customFormat="1" ht="63.75">
      <c r="A287" s="25" t="s">
        <v>178</v>
      </c>
      <c r="B287" s="527"/>
      <c r="C287" s="20" t="s">
        <v>67</v>
      </c>
      <c r="D287" s="21" t="s">
        <v>649</v>
      </c>
      <c r="E287" s="21"/>
      <c r="F287" s="464">
        <f>F289</f>
        <v>4609.88</v>
      </c>
      <c r="H287" s="141"/>
      <c r="P287" s="18"/>
    </row>
    <row r="288" spans="1:16" s="59" customFormat="1" ht="25.5">
      <c r="A288" s="25" t="s">
        <v>647</v>
      </c>
      <c r="B288" s="527"/>
      <c r="C288" s="20" t="s">
        <v>67</v>
      </c>
      <c r="D288" s="21" t="s">
        <v>648</v>
      </c>
      <c r="E288" s="21"/>
      <c r="F288" s="464">
        <f>F289</f>
        <v>4609.88</v>
      </c>
      <c r="H288" s="141"/>
      <c r="P288" s="18"/>
    </row>
    <row r="289" spans="1:6" ht="76.5">
      <c r="A289" s="31" t="s">
        <v>179</v>
      </c>
      <c r="B289" s="527"/>
      <c r="C289" s="28" t="s">
        <v>67</v>
      </c>
      <c r="D289" s="1" t="s">
        <v>651</v>
      </c>
      <c r="E289" s="1"/>
      <c r="F289" s="491">
        <f>F290+F291+F292+F293</f>
        <v>4609.88</v>
      </c>
    </row>
    <row r="290" spans="1:6" ht="15.75" customHeight="1">
      <c r="A290" s="170" t="s">
        <v>308</v>
      </c>
      <c r="B290" s="527"/>
      <c r="C290" s="28" t="s">
        <v>67</v>
      </c>
      <c r="D290" s="1" t="s">
        <v>651</v>
      </c>
      <c r="E290" s="1" t="s">
        <v>312</v>
      </c>
      <c r="F290" s="491">
        <f>2961.38+2.1</f>
        <v>2963.48</v>
      </c>
    </row>
    <row r="291" spans="1:6" ht="26.25" customHeight="1" hidden="1">
      <c r="A291" s="31" t="s">
        <v>104</v>
      </c>
      <c r="B291" s="527"/>
      <c r="C291" s="28" t="s">
        <v>67</v>
      </c>
      <c r="D291" s="1" t="s">
        <v>651</v>
      </c>
      <c r="E291" s="1" t="s">
        <v>105</v>
      </c>
      <c r="F291" s="491">
        <v>0</v>
      </c>
    </row>
    <row r="292" spans="1:6" ht="27" customHeight="1">
      <c r="A292" s="31" t="s">
        <v>305</v>
      </c>
      <c r="B292" s="527"/>
      <c r="C292" s="28" t="s">
        <v>67</v>
      </c>
      <c r="D292" s="1" t="s">
        <v>651</v>
      </c>
      <c r="E292" s="36">
        <v>240</v>
      </c>
      <c r="F292" s="491">
        <f>1918.4-35-250-50+80-18</f>
        <v>1645.4</v>
      </c>
    </row>
    <row r="293" spans="1:8" s="19" customFormat="1" ht="18.75" customHeight="1">
      <c r="A293" s="3" t="s">
        <v>309</v>
      </c>
      <c r="B293" s="527"/>
      <c r="C293" s="28" t="s">
        <v>67</v>
      </c>
      <c r="D293" s="1" t="s">
        <v>651</v>
      </c>
      <c r="E293" s="1" t="s">
        <v>313</v>
      </c>
      <c r="F293" s="491">
        <v>1</v>
      </c>
      <c r="H293" s="134"/>
    </row>
    <row r="294" spans="1:16" s="26" customFormat="1" ht="38.25">
      <c r="A294" s="25" t="s">
        <v>181</v>
      </c>
      <c r="B294" s="527"/>
      <c r="C294" s="20" t="s">
        <v>67</v>
      </c>
      <c r="D294" s="21" t="s">
        <v>652</v>
      </c>
      <c r="E294" s="21"/>
      <c r="F294" s="464">
        <f>F296</f>
        <v>7424.2</v>
      </c>
      <c r="H294" s="138"/>
      <c r="P294" s="62"/>
    </row>
    <row r="295" spans="1:16" s="26" customFormat="1" ht="25.5">
      <c r="A295" s="25" t="s">
        <v>653</v>
      </c>
      <c r="B295" s="527"/>
      <c r="C295" s="20" t="s">
        <v>67</v>
      </c>
      <c r="D295" s="21" t="s">
        <v>765</v>
      </c>
      <c r="E295" s="21"/>
      <c r="F295" s="464">
        <f>F296</f>
        <v>7424.2</v>
      </c>
      <c r="H295" s="138"/>
      <c r="P295" s="62"/>
    </row>
    <row r="296" spans="1:16" s="26" customFormat="1" ht="76.5">
      <c r="A296" s="31" t="s">
        <v>180</v>
      </c>
      <c r="B296" s="527"/>
      <c r="C296" s="28" t="s">
        <v>67</v>
      </c>
      <c r="D296" s="1" t="s">
        <v>654</v>
      </c>
      <c r="E296" s="1"/>
      <c r="F296" s="491">
        <f>F297</f>
        <v>7424.2</v>
      </c>
      <c r="H296" s="138"/>
      <c r="P296" s="62"/>
    </row>
    <row r="297" spans="1:8" s="29" customFormat="1" ht="19.5" customHeight="1">
      <c r="A297" s="3" t="s">
        <v>314</v>
      </c>
      <c r="B297" s="527"/>
      <c r="C297" s="28" t="s">
        <v>67</v>
      </c>
      <c r="D297" s="1" t="s">
        <v>654</v>
      </c>
      <c r="E297" s="1" t="s">
        <v>315</v>
      </c>
      <c r="F297" s="491">
        <f>7492.2-34-34</f>
        <v>7424.2</v>
      </c>
      <c r="H297" s="136"/>
    </row>
    <row r="298" spans="1:8" s="19" customFormat="1" ht="51">
      <c r="A298" s="47" t="s">
        <v>182</v>
      </c>
      <c r="B298" s="527"/>
      <c r="C298" s="20" t="s">
        <v>67</v>
      </c>
      <c r="D298" s="51" t="s">
        <v>657</v>
      </c>
      <c r="E298" s="54"/>
      <c r="F298" s="493">
        <f>F300</f>
        <v>1654</v>
      </c>
      <c r="H298" s="134"/>
    </row>
    <row r="299" spans="1:8" s="19" customFormat="1" ht="25.5">
      <c r="A299" s="47" t="s">
        <v>655</v>
      </c>
      <c r="B299" s="527"/>
      <c r="C299" s="20" t="s">
        <v>67</v>
      </c>
      <c r="D299" s="51" t="s">
        <v>656</v>
      </c>
      <c r="E299" s="54"/>
      <c r="F299" s="493">
        <f>F300</f>
        <v>1654</v>
      </c>
      <c r="H299" s="134"/>
    </row>
    <row r="300" spans="1:8" s="19" customFormat="1" ht="63.75">
      <c r="A300" s="52" t="s">
        <v>183</v>
      </c>
      <c r="B300" s="527"/>
      <c r="C300" s="28" t="s">
        <v>67</v>
      </c>
      <c r="D300" s="43" t="s">
        <v>658</v>
      </c>
      <c r="E300" s="54"/>
      <c r="F300" s="465">
        <f>F301+F302</f>
        <v>1654</v>
      </c>
      <c r="H300" s="134"/>
    </row>
    <row r="301" spans="1:16" s="26" customFormat="1" ht="27.75" customHeight="1">
      <c r="A301" s="31" t="s">
        <v>305</v>
      </c>
      <c r="B301" s="527"/>
      <c r="C301" s="28" t="s">
        <v>67</v>
      </c>
      <c r="D301" s="43" t="s">
        <v>658</v>
      </c>
      <c r="E301" s="36">
        <v>240</v>
      </c>
      <c r="F301" s="491">
        <f>100+54+500-54-50</f>
        <v>550</v>
      </c>
      <c r="H301" s="138"/>
      <c r="P301" s="62"/>
    </row>
    <row r="302" spans="1:8" s="29" customFormat="1" ht="15" customHeight="1">
      <c r="A302" s="3" t="s">
        <v>314</v>
      </c>
      <c r="B302" s="527"/>
      <c r="C302" s="28" t="s">
        <v>67</v>
      </c>
      <c r="D302" s="43" t="s">
        <v>658</v>
      </c>
      <c r="E302" s="1" t="s">
        <v>315</v>
      </c>
      <c r="F302" s="491">
        <f>1000+50+54</f>
        <v>1104</v>
      </c>
      <c r="H302" s="136"/>
    </row>
    <row r="303" spans="1:8" s="110" customFormat="1" ht="15">
      <c r="A303" s="88" t="s">
        <v>126</v>
      </c>
      <c r="B303" s="527"/>
      <c r="C303" s="90" t="s">
        <v>127</v>
      </c>
      <c r="D303" s="89"/>
      <c r="E303" s="89"/>
      <c r="F303" s="486">
        <f>F304+F310</f>
        <v>2220</v>
      </c>
      <c r="H303" s="137"/>
    </row>
    <row r="304" spans="1:8" s="110" customFormat="1" ht="15">
      <c r="A304" s="88" t="s">
        <v>83</v>
      </c>
      <c r="B304" s="527"/>
      <c r="C304" s="90" t="s">
        <v>121</v>
      </c>
      <c r="D304" s="89"/>
      <c r="E304" s="89"/>
      <c r="F304" s="486">
        <f>F305</f>
        <v>1120</v>
      </c>
      <c r="H304" s="137"/>
    </row>
    <row r="305" spans="1:16" s="68" customFormat="1" ht="25.5">
      <c r="A305" s="23" t="s">
        <v>186</v>
      </c>
      <c r="B305" s="527"/>
      <c r="C305" s="20" t="s">
        <v>121</v>
      </c>
      <c r="D305" s="21" t="s">
        <v>669</v>
      </c>
      <c r="E305" s="21"/>
      <c r="F305" s="464">
        <f>F306</f>
        <v>1120</v>
      </c>
      <c r="H305" s="146"/>
      <c r="P305" s="19"/>
    </row>
    <row r="306" spans="1:16" s="68" customFormat="1" ht="51">
      <c r="A306" s="25" t="s">
        <v>187</v>
      </c>
      <c r="B306" s="527"/>
      <c r="C306" s="20" t="s">
        <v>121</v>
      </c>
      <c r="D306" s="21" t="s">
        <v>668</v>
      </c>
      <c r="E306" s="21"/>
      <c r="F306" s="464">
        <f>F308</f>
        <v>1120</v>
      </c>
      <c r="H306" s="146"/>
      <c r="P306" s="19"/>
    </row>
    <row r="307" spans="1:16" s="68" customFormat="1" ht="25.5">
      <c r="A307" s="25" t="s">
        <v>660</v>
      </c>
      <c r="B307" s="527"/>
      <c r="C307" s="20" t="s">
        <v>121</v>
      </c>
      <c r="D307" s="21" t="s">
        <v>661</v>
      </c>
      <c r="E307" s="21"/>
      <c r="F307" s="464">
        <f>F308</f>
        <v>1120</v>
      </c>
      <c r="H307" s="146"/>
      <c r="P307" s="19"/>
    </row>
    <row r="308" spans="1:8" s="29" customFormat="1" ht="63.75">
      <c r="A308" s="3" t="s">
        <v>188</v>
      </c>
      <c r="B308" s="527"/>
      <c r="C308" s="28" t="s">
        <v>121</v>
      </c>
      <c r="D308" s="1" t="s">
        <v>662</v>
      </c>
      <c r="E308" s="1"/>
      <c r="F308" s="491">
        <f>F309</f>
        <v>1120</v>
      </c>
      <c r="H308" s="136"/>
    </row>
    <row r="309" spans="1:8" s="29" customFormat="1" ht="27.75" customHeight="1">
      <c r="A309" s="3" t="s">
        <v>316</v>
      </c>
      <c r="B309" s="527"/>
      <c r="C309" s="28" t="s">
        <v>121</v>
      </c>
      <c r="D309" s="1" t="s">
        <v>662</v>
      </c>
      <c r="E309" s="1" t="s">
        <v>317</v>
      </c>
      <c r="F309" s="491">
        <v>1120</v>
      </c>
      <c r="H309" s="136"/>
    </row>
    <row r="310" spans="1:8" s="110" customFormat="1" ht="15">
      <c r="A310" s="88" t="s">
        <v>114</v>
      </c>
      <c r="B310" s="527"/>
      <c r="C310" s="90" t="s">
        <v>113</v>
      </c>
      <c r="D310" s="89"/>
      <c r="E310" s="89"/>
      <c r="F310" s="486">
        <f>F315+F311</f>
        <v>1100</v>
      </c>
      <c r="H310" s="137"/>
    </row>
    <row r="311" spans="1:6" ht="13.5" customHeight="1" hidden="1">
      <c r="A311" s="23" t="s">
        <v>153</v>
      </c>
      <c r="B311" s="527"/>
      <c r="C311" s="65" t="s">
        <v>113</v>
      </c>
      <c r="D311" s="40" t="s">
        <v>63</v>
      </c>
      <c r="E311" s="40"/>
      <c r="F311" s="488">
        <f>F312</f>
        <v>0</v>
      </c>
    </row>
    <row r="312" spans="1:6" ht="13.5" customHeight="1" hidden="1">
      <c r="A312" s="25" t="s">
        <v>120</v>
      </c>
      <c r="B312" s="527"/>
      <c r="C312" s="65" t="s">
        <v>113</v>
      </c>
      <c r="D312" s="21" t="s">
        <v>117</v>
      </c>
      <c r="E312" s="21"/>
      <c r="F312" s="464">
        <f>F313</f>
        <v>0</v>
      </c>
    </row>
    <row r="313" spans="1:8" s="19" customFormat="1" ht="39" customHeight="1" hidden="1">
      <c r="A313" s="46" t="s">
        <v>247</v>
      </c>
      <c r="B313" s="527"/>
      <c r="C313" s="65" t="s">
        <v>113</v>
      </c>
      <c r="D313" s="36" t="s">
        <v>246</v>
      </c>
      <c r="E313" s="36"/>
      <c r="F313" s="489">
        <f>F314</f>
        <v>0</v>
      </c>
      <c r="H313" s="134"/>
    </row>
    <row r="314" spans="1:8" s="19" customFormat="1" ht="39" customHeight="1" hidden="1">
      <c r="A314" s="46" t="s">
        <v>248</v>
      </c>
      <c r="B314" s="527"/>
      <c r="C314" s="65" t="s">
        <v>113</v>
      </c>
      <c r="D314" s="36" t="s">
        <v>246</v>
      </c>
      <c r="E314" s="38">
        <v>314</v>
      </c>
      <c r="F314" s="489"/>
      <c r="H314" s="134"/>
    </row>
    <row r="315" spans="1:16" s="68" customFormat="1" ht="51">
      <c r="A315" s="23" t="s">
        <v>184</v>
      </c>
      <c r="B315" s="527"/>
      <c r="C315" s="65" t="s">
        <v>113</v>
      </c>
      <c r="D315" s="21" t="s">
        <v>663</v>
      </c>
      <c r="E315" s="21"/>
      <c r="F315" s="464">
        <f>F316+F344</f>
        <v>1100</v>
      </c>
      <c r="H315" s="146"/>
      <c r="P315" s="19"/>
    </row>
    <row r="316" spans="1:16" s="68" customFormat="1" ht="102">
      <c r="A316" s="25" t="s">
        <v>763</v>
      </c>
      <c r="B316" s="527"/>
      <c r="C316" s="65" t="s">
        <v>113</v>
      </c>
      <c r="D316" s="21" t="s">
        <v>665</v>
      </c>
      <c r="E316" s="21"/>
      <c r="F316" s="464">
        <f>F318</f>
        <v>1000</v>
      </c>
      <c r="H316" s="146"/>
      <c r="P316" s="19"/>
    </row>
    <row r="317" spans="1:16" s="68" customFormat="1" ht="38.25">
      <c r="A317" s="25" t="s">
        <v>666</v>
      </c>
      <c r="B317" s="527"/>
      <c r="C317" s="65" t="s">
        <v>113</v>
      </c>
      <c r="D317" s="21" t="s">
        <v>664</v>
      </c>
      <c r="E317" s="21"/>
      <c r="F317" s="464">
        <f>F318</f>
        <v>1000</v>
      </c>
      <c r="H317" s="146"/>
      <c r="P317" s="19"/>
    </row>
    <row r="318" spans="1:8" s="29" customFormat="1" ht="18" customHeight="1">
      <c r="A318" s="30" t="s">
        <v>762</v>
      </c>
      <c r="B318" s="527"/>
      <c r="C318" s="66" t="s">
        <v>113</v>
      </c>
      <c r="D318" s="1" t="s">
        <v>667</v>
      </c>
      <c r="E318" s="1"/>
      <c r="F318" s="491">
        <f>F320</f>
        <v>1000</v>
      </c>
      <c r="H318" s="136"/>
    </row>
    <row r="319" spans="1:8" s="62" customFormat="1" ht="12" customHeight="1" hidden="1">
      <c r="A319" s="31" t="s">
        <v>71</v>
      </c>
      <c r="B319" s="527"/>
      <c r="C319" s="66" t="s">
        <v>113</v>
      </c>
      <c r="D319" s="1" t="s">
        <v>185</v>
      </c>
      <c r="E319" s="1" t="s">
        <v>108</v>
      </c>
      <c r="F319" s="491"/>
      <c r="H319" s="145"/>
    </row>
    <row r="320" spans="1:8" s="62" customFormat="1" ht="16.5" customHeight="1">
      <c r="A320" s="3" t="s">
        <v>316</v>
      </c>
      <c r="B320" s="527"/>
      <c r="C320" s="66" t="s">
        <v>113</v>
      </c>
      <c r="D320" s="1" t="s">
        <v>667</v>
      </c>
      <c r="E320" s="1" t="s">
        <v>317</v>
      </c>
      <c r="F320" s="491">
        <v>1000</v>
      </c>
      <c r="H320" s="145"/>
    </row>
    <row r="321" spans="1:6" s="29" customFormat="1" ht="26.25" customHeight="1" hidden="1">
      <c r="A321" s="30" t="s">
        <v>277</v>
      </c>
      <c r="B321" s="527"/>
      <c r="C321" s="66" t="s">
        <v>113</v>
      </c>
      <c r="D321" s="1" t="s">
        <v>276</v>
      </c>
      <c r="E321" s="1"/>
      <c r="F321" s="491">
        <f>F322+F323</f>
        <v>0</v>
      </c>
    </row>
    <row r="322" spans="1:6" s="62" customFormat="1" ht="13.5" customHeight="1" hidden="1">
      <c r="A322" s="31" t="s">
        <v>71</v>
      </c>
      <c r="B322" s="527"/>
      <c r="C322" s="66" t="s">
        <v>113</v>
      </c>
      <c r="D322" s="1" t="s">
        <v>185</v>
      </c>
      <c r="E322" s="1" t="s">
        <v>108</v>
      </c>
      <c r="F322" s="491"/>
    </row>
    <row r="323" spans="1:6" s="62" customFormat="1" ht="28.5" customHeight="1" hidden="1">
      <c r="A323" s="3" t="s">
        <v>621</v>
      </c>
      <c r="B323" s="527"/>
      <c r="C323" s="66" t="s">
        <v>113</v>
      </c>
      <c r="D323" s="1" t="s">
        <v>276</v>
      </c>
      <c r="E323" s="1" t="s">
        <v>317</v>
      </c>
      <c r="F323" s="491"/>
    </row>
    <row r="324" spans="1:6" s="29" customFormat="1" ht="39" customHeight="1" hidden="1">
      <c r="A324" s="30" t="s">
        <v>293</v>
      </c>
      <c r="B324" s="527"/>
      <c r="C324" s="66" t="s">
        <v>113</v>
      </c>
      <c r="D324" s="1" t="s">
        <v>278</v>
      </c>
      <c r="E324" s="1"/>
      <c r="F324" s="491">
        <f>F325+F326</f>
        <v>0</v>
      </c>
    </row>
    <row r="325" spans="1:6" s="62" customFormat="1" ht="13.5" customHeight="1" hidden="1">
      <c r="A325" s="31" t="s">
        <v>71</v>
      </c>
      <c r="B325" s="527"/>
      <c r="C325" s="66" t="s">
        <v>113</v>
      </c>
      <c r="D325" s="1" t="s">
        <v>185</v>
      </c>
      <c r="E325" s="1" t="s">
        <v>108</v>
      </c>
      <c r="F325" s="491"/>
    </row>
    <row r="326" spans="1:6" s="62" customFormat="1" ht="28.5" customHeight="1" hidden="1">
      <c r="A326" s="3" t="s">
        <v>621</v>
      </c>
      <c r="B326" s="527"/>
      <c r="C326" s="66" t="s">
        <v>113</v>
      </c>
      <c r="D326" s="1" t="s">
        <v>278</v>
      </c>
      <c r="E326" s="1" t="s">
        <v>317</v>
      </c>
      <c r="F326" s="491"/>
    </row>
    <row r="327" spans="1:6" s="29" customFormat="1" ht="26.25" customHeight="1" hidden="1">
      <c r="A327" s="30" t="s">
        <v>280</v>
      </c>
      <c r="B327" s="527"/>
      <c r="C327" s="66" t="s">
        <v>113</v>
      </c>
      <c r="D327" s="1" t="s">
        <v>279</v>
      </c>
      <c r="E327" s="1"/>
      <c r="F327" s="491">
        <f>F328+F329</f>
        <v>0</v>
      </c>
    </row>
    <row r="328" spans="1:6" s="62" customFormat="1" ht="13.5" customHeight="1" hidden="1">
      <c r="A328" s="31" t="s">
        <v>71</v>
      </c>
      <c r="B328" s="527"/>
      <c r="C328" s="66" t="s">
        <v>113</v>
      </c>
      <c r="D328" s="1" t="s">
        <v>185</v>
      </c>
      <c r="E328" s="1" t="s">
        <v>108</v>
      </c>
      <c r="F328" s="491"/>
    </row>
    <row r="329" spans="1:6" s="62" customFormat="1" ht="13.5" customHeight="1" hidden="1">
      <c r="A329" s="31" t="s">
        <v>245</v>
      </c>
      <c r="B329" s="527"/>
      <c r="C329" s="66" t="s">
        <v>113</v>
      </c>
      <c r="D329" s="1" t="s">
        <v>279</v>
      </c>
      <c r="E329" s="1" t="s">
        <v>317</v>
      </c>
      <c r="F329" s="491"/>
    </row>
    <row r="330" spans="1:8" s="101" customFormat="1" ht="14.25" customHeight="1" hidden="1">
      <c r="A330" s="88" t="s">
        <v>138</v>
      </c>
      <c r="B330" s="527"/>
      <c r="C330" s="90" t="s">
        <v>135</v>
      </c>
      <c r="D330" s="89"/>
      <c r="E330" s="89"/>
      <c r="F330" s="486">
        <f>F331</f>
        <v>0</v>
      </c>
      <c r="H330" s="135"/>
    </row>
    <row r="331" spans="1:8" s="101" customFormat="1" ht="14.25" customHeight="1" hidden="1">
      <c r="A331" s="88" t="s">
        <v>70</v>
      </c>
      <c r="B331" s="527"/>
      <c r="C331" s="90" t="s">
        <v>69</v>
      </c>
      <c r="D331" s="89"/>
      <c r="E331" s="89"/>
      <c r="F331" s="486">
        <f>F332+F336</f>
        <v>0</v>
      </c>
      <c r="H331" s="135"/>
    </row>
    <row r="332" spans="1:16" s="63" customFormat="1" ht="26.25" customHeight="1" hidden="1">
      <c r="A332" s="23" t="s">
        <v>189</v>
      </c>
      <c r="B332" s="527"/>
      <c r="C332" s="20" t="s">
        <v>69</v>
      </c>
      <c r="D332" s="21" t="s">
        <v>64</v>
      </c>
      <c r="E332" s="21"/>
      <c r="F332" s="464">
        <f>F333</f>
        <v>0</v>
      </c>
      <c r="H332" s="140"/>
      <c r="P332" s="29"/>
    </row>
    <row r="333" spans="1:16" s="63" customFormat="1" ht="39" customHeight="1" hidden="1">
      <c r="A333" s="25" t="s">
        <v>190</v>
      </c>
      <c r="B333" s="527"/>
      <c r="C333" s="20" t="s">
        <v>69</v>
      </c>
      <c r="D333" s="21" t="s">
        <v>65</v>
      </c>
      <c r="E333" s="21"/>
      <c r="F333" s="464">
        <f>F334</f>
        <v>0</v>
      </c>
      <c r="H333" s="140"/>
      <c r="P333" s="29"/>
    </row>
    <row r="334" spans="1:8" s="29" customFormat="1" ht="52.5" customHeight="1" hidden="1">
      <c r="A334" s="31" t="s">
        <v>302</v>
      </c>
      <c r="B334" s="527"/>
      <c r="C334" s="28" t="s">
        <v>69</v>
      </c>
      <c r="D334" s="1" t="s">
        <v>236</v>
      </c>
      <c r="E334" s="1"/>
      <c r="F334" s="491">
        <f>F335</f>
        <v>0</v>
      </c>
      <c r="H334" s="136"/>
    </row>
    <row r="335" spans="1:8" s="29" customFormat="1" ht="26.25" customHeight="1" hidden="1">
      <c r="A335" s="31" t="s">
        <v>304</v>
      </c>
      <c r="B335" s="527"/>
      <c r="C335" s="28" t="s">
        <v>69</v>
      </c>
      <c r="D335" s="1" t="s">
        <v>236</v>
      </c>
      <c r="E335" s="36">
        <v>240</v>
      </c>
      <c r="F335" s="491">
        <f>2200-600-100-299-1201</f>
        <v>0</v>
      </c>
      <c r="H335" s="136"/>
    </row>
    <row r="336" spans="1:6" s="29" customFormat="1" ht="13.5" customHeight="1" hidden="1">
      <c r="A336" s="23" t="s">
        <v>153</v>
      </c>
      <c r="B336" s="527"/>
      <c r="C336" s="65" t="s">
        <v>69</v>
      </c>
      <c r="D336" s="40" t="s">
        <v>63</v>
      </c>
      <c r="E336" s="21"/>
      <c r="F336" s="464">
        <f>F337</f>
        <v>0</v>
      </c>
    </row>
    <row r="337" spans="1:6" s="29" customFormat="1" ht="13.5" customHeight="1" hidden="1">
      <c r="A337" s="25" t="s">
        <v>120</v>
      </c>
      <c r="B337" s="527"/>
      <c r="C337" s="65" t="s">
        <v>69</v>
      </c>
      <c r="D337" s="21" t="s">
        <v>117</v>
      </c>
      <c r="E337" s="1"/>
      <c r="F337" s="491">
        <f>F338+F340+F342</f>
        <v>0</v>
      </c>
    </row>
    <row r="338" spans="1:6" s="29" customFormat="1" ht="13.5" customHeight="1" hidden="1">
      <c r="A338" s="31" t="s">
        <v>263</v>
      </c>
      <c r="B338" s="527"/>
      <c r="C338" s="66" t="s">
        <v>69</v>
      </c>
      <c r="D338" s="1" t="s">
        <v>262</v>
      </c>
      <c r="E338" s="1"/>
      <c r="F338" s="491">
        <f>F339</f>
        <v>0</v>
      </c>
    </row>
    <row r="339" spans="1:6" s="29" customFormat="1" ht="26.25" customHeight="1" hidden="1">
      <c r="A339" s="31" t="s">
        <v>86</v>
      </c>
      <c r="B339" s="527"/>
      <c r="C339" s="66" t="s">
        <v>69</v>
      </c>
      <c r="D339" s="1" t="s">
        <v>262</v>
      </c>
      <c r="E339" s="1" t="s">
        <v>106</v>
      </c>
      <c r="F339" s="491"/>
    </row>
    <row r="340" spans="1:6" s="29" customFormat="1" ht="13.5" customHeight="1" hidden="1">
      <c r="A340" s="31" t="s">
        <v>273</v>
      </c>
      <c r="B340" s="527"/>
      <c r="C340" s="66" t="s">
        <v>69</v>
      </c>
      <c r="D340" s="1" t="s">
        <v>266</v>
      </c>
      <c r="E340" s="1"/>
      <c r="F340" s="491">
        <f>F341</f>
        <v>0</v>
      </c>
    </row>
    <row r="341" spans="1:6" s="29" customFormat="1" ht="26.25" customHeight="1" hidden="1">
      <c r="A341" s="31" t="s">
        <v>86</v>
      </c>
      <c r="B341" s="527"/>
      <c r="C341" s="66" t="s">
        <v>69</v>
      </c>
      <c r="D341" s="1" t="s">
        <v>266</v>
      </c>
      <c r="E341" s="1" t="s">
        <v>106</v>
      </c>
      <c r="F341" s="491"/>
    </row>
    <row r="342" spans="1:6" s="29" customFormat="1" ht="39" customHeight="1" hidden="1">
      <c r="A342" s="31" t="s">
        <v>296</v>
      </c>
      <c r="B342" s="527"/>
      <c r="C342" s="66" t="s">
        <v>69</v>
      </c>
      <c r="D342" s="1" t="s">
        <v>287</v>
      </c>
      <c r="E342" s="1"/>
      <c r="F342" s="491">
        <f>F343</f>
        <v>0</v>
      </c>
    </row>
    <row r="343" spans="1:7" s="29" customFormat="1" ht="26.25" customHeight="1" hidden="1">
      <c r="A343" s="31" t="s">
        <v>86</v>
      </c>
      <c r="B343" s="527"/>
      <c r="C343" s="66" t="s">
        <v>69</v>
      </c>
      <c r="D343" s="1" t="s">
        <v>287</v>
      </c>
      <c r="E343" s="1" t="s">
        <v>106</v>
      </c>
      <c r="F343" s="491"/>
      <c r="G343" s="155"/>
    </row>
    <row r="344" spans="1:16" s="68" customFormat="1" ht="102">
      <c r="A344" s="25" t="s">
        <v>748</v>
      </c>
      <c r="B344" s="527"/>
      <c r="C344" s="65" t="s">
        <v>113</v>
      </c>
      <c r="D344" s="21" t="s">
        <v>745</v>
      </c>
      <c r="E344" s="21"/>
      <c r="F344" s="464">
        <f>F346</f>
        <v>100</v>
      </c>
      <c r="H344" s="146"/>
      <c r="P344" s="19"/>
    </row>
    <row r="345" spans="1:16" s="68" customFormat="1" ht="38.25">
      <c r="A345" s="25" t="s">
        <v>749</v>
      </c>
      <c r="B345" s="527"/>
      <c r="C345" s="65" t="s">
        <v>113</v>
      </c>
      <c r="D345" s="21" t="s">
        <v>746</v>
      </c>
      <c r="E345" s="21"/>
      <c r="F345" s="464">
        <f>F346</f>
        <v>100</v>
      </c>
      <c r="H345" s="146"/>
      <c r="P345" s="19"/>
    </row>
    <row r="346" spans="1:8" s="29" customFormat="1" ht="21" customHeight="1">
      <c r="A346" s="30" t="s">
        <v>762</v>
      </c>
      <c r="B346" s="527"/>
      <c r="C346" s="66" t="s">
        <v>113</v>
      </c>
      <c r="D346" s="1" t="s">
        <v>747</v>
      </c>
      <c r="E346" s="1"/>
      <c r="F346" s="491">
        <f>F348</f>
        <v>100</v>
      </c>
      <c r="H346" s="136"/>
    </row>
    <row r="347" spans="1:8" s="62" customFormat="1" ht="12" customHeight="1" hidden="1">
      <c r="A347" s="31" t="s">
        <v>71</v>
      </c>
      <c r="B347" s="527"/>
      <c r="C347" s="66" t="s">
        <v>113</v>
      </c>
      <c r="D347" s="1" t="s">
        <v>185</v>
      </c>
      <c r="E347" s="1" t="s">
        <v>108</v>
      </c>
      <c r="F347" s="491"/>
      <c r="H347" s="145"/>
    </row>
    <row r="348" spans="1:8" s="62" customFormat="1" ht="16.5" customHeight="1">
      <c r="A348" s="3" t="s">
        <v>316</v>
      </c>
      <c r="B348" s="527"/>
      <c r="C348" s="66" t="s">
        <v>113</v>
      </c>
      <c r="D348" s="1" t="s">
        <v>747</v>
      </c>
      <c r="E348" s="1" t="s">
        <v>317</v>
      </c>
      <c r="F348" s="491">
        <v>100</v>
      </c>
      <c r="H348" s="145"/>
    </row>
    <row r="349" spans="1:7" s="29" customFormat="1" ht="14.25">
      <c r="A349" s="88" t="s">
        <v>139</v>
      </c>
      <c r="B349" s="527"/>
      <c r="C349" s="65" t="s">
        <v>136</v>
      </c>
      <c r="D349" s="117"/>
      <c r="E349" s="1"/>
      <c r="F349" s="486">
        <f>F350</f>
        <v>100</v>
      </c>
      <c r="G349" s="155"/>
    </row>
    <row r="350" spans="1:7" s="29" customFormat="1" ht="14.25">
      <c r="A350" s="88" t="s">
        <v>116</v>
      </c>
      <c r="B350" s="527"/>
      <c r="C350" s="65" t="s">
        <v>115</v>
      </c>
      <c r="D350" s="117"/>
      <c r="E350" s="1"/>
      <c r="F350" s="486">
        <f>F351</f>
        <v>100</v>
      </c>
      <c r="G350" s="155"/>
    </row>
    <row r="351" spans="1:6" ht="25.5">
      <c r="A351" s="23" t="s">
        <v>153</v>
      </c>
      <c r="B351" s="527"/>
      <c r="C351" s="65" t="s">
        <v>115</v>
      </c>
      <c r="D351" s="51" t="s">
        <v>640</v>
      </c>
      <c r="E351" s="54"/>
      <c r="F351" s="493">
        <f>F352</f>
        <v>100</v>
      </c>
    </row>
    <row r="352" spans="1:6" ht="12.75">
      <c r="A352" s="25" t="s">
        <v>120</v>
      </c>
      <c r="B352" s="527"/>
      <c r="C352" s="65" t="s">
        <v>115</v>
      </c>
      <c r="D352" s="51" t="s">
        <v>639</v>
      </c>
      <c r="E352" s="54"/>
      <c r="F352" s="493">
        <f>F353</f>
        <v>100</v>
      </c>
    </row>
    <row r="353" spans="1:6" ht="12.75">
      <c r="A353" s="25" t="s">
        <v>120</v>
      </c>
      <c r="B353" s="527"/>
      <c r="C353" s="65" t="s">
        <v>115</v>
      </c>
      <c r="D353" s="51" t="s">
        <v>638</v>
      </c>
      <c r="E353" s="54"/>
      <c r="F353" s="493">
        <f>F355</f>
        <v>100</v>
      </c>
    </row>
    <row r="354" spans="1:6" ht="32.25" customHeight="1" hidden="1">
      <c r="A354" s="31" t="s">
        <v>324</v>
      </c>
      <c r="B354" s="527"/>
      <c r="C354" s="66" t="s">
        <v>115</v>
      </c>
      <c r="D354" s="43" t="s">
        <v>194</v>
      </c>
      <c r="E354" s="36">
        <v>810</v>
      </c>
      <c r="F354" s="465"/>
    </row>
    <row r="355" spans="1:6" ht="51">
      <c r="A355" s="52" t="s">
        <v>350</v>
      </c>
      <c r="B355" s="527"/>
      <c r="C355" s="66" t="s">
        <v>115</v>
      </c>
      <c r="D355" s="43" t="s">
        <v>659</v>
      </c>
      <c r="E355" s="54"/>
      <c r="F355" s="465">
        <f>F356</f>
        <v>100</v>
      </c>
    </row>
    <row r="356" spans="1:6" ht="30.75" customHeight="1">
      <c r="A356" s="31" t="s">
        <v>305</v>
      </c>
      <c r="B356" s="528"/>
      <c r="C356" s="66" t="s">
        <v>115</v>
      </c>
      <c r="D356" s="43" t="s">
        <v>659</v>
      </c>
      <c r="E356" s="36">
        <v>240</v>
      </c>
      <c r="F356" s="465">
        <f>600-500</f>
        <v>100</v>
      </c>
    </row>
    <row r="357" spans="1:6" ht="12.75">
      <c r="A357" s="532" t="s">
        <v>66</v>
      </c>
      <c r="B357" s="566"/>
      <c r="C357" s="566"/>
      <c r="D357" s="566"/>
      <c r="E357" s="567"/>
      <c r="F357" s="488">
        <f>F12+F79+F88+F107+F149+F276+F303+F330+F351</f>
        <v>226957.03136</v>
      </c>
    </row>
    <row r="358" ht="12.75"/>
    <row r="359" spans="5:6" ht="12.75">
      <c r="E359" s="178"/>
      <c r="F359" s="497"/>
    </row>
    <row r="360" spans="5:6" ht="12.75">
      <c r="E360" s="178"/>
      <c r="F360" s="497"/>
    </row>
    <row r="361" spans="5:6" ht="12.75">
      <c r="E361" s="178"/>
      <c r="F361" s="498"/>
    </row>
    <row r="362" spans="5:9" ht="12.75">
      <c r="E362" s="178"/>
      <c r="F362" s="498"/>
      <c r="I362" s="130"/>
    </row>
    <row r="363" spans="5:6" ht="12.75">
      <c r="E363" s="178"/>
      <c r="F363" s="498"/>
    </row>
    <row r="364" spans="5:6" ht="12.75">
      <c r="E364" s="178"/>
      <c r="F364" s="498"/>
    </row>
    <row r="365" spans="5:6" ht="12.75">
      <c r="E365" s="178"/>
      <c r="F365" s="498"/>
    </row>
    <row r="366" spans="5:6" ht="12.75">
      <c r="E366" s="178"/>
      <c r="F366" s="498"/>
    </row>
    <row r="367" spans="5:6" ht="12.75">
      <c r="E367" s="178"/>
      <c r="F367" s="498"/>
    </row>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sheetData>
  <sheetProtection/>
  <autoFilter ref="A10:F357"/>
  <mergeCells count="2">
    <mergeCell ref="A357:E357"/>
    <mergeCell ref="A7:I7"/>
  </mergeCells>
  <printOptions/>
  <pageMargins left="0.5118110236220472" right="0" top="0" bottom="0" header="0" footer="0"/>
  <pageSetup fitToHeight="0"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Glazacheva</dc:creator>
  <cp:keywords/>
  <dc:description/>
  <cp:lastModifiedBy>Депутаты</cp:lastModifiedBy>
  <cp:lastPrinted>2015-11-23T14:21:29Z</cp:lastPrinted>
  <dcterms:created xsi:type="dcterms:W3CDTF">2013-10-22T11:59:53Z</dcterms:created>
  <dcterms:modified xsi:type="dcterms:W3CDTF">2015-12-23T06:58:54Z</dcterms:modified>
  <cp:category/>
  <cp:version/>
  <cp:contentType/>
  <cp:contentStatus/>
</cp:coreProperties>
</file>