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115" windowHeight="553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<sst xmlns="http://schemas.openxmlformats.org/spreadsheetml/2006/main" count="220" uniqueCount="186">
  <si>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</si>
  <si>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</si>
  <si>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</si>
  <si>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</si>
  <si>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</si>
  <si>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</si>
  <si>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</si>
  <si>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</si>
  <si>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</si>
  <si>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</si>
  <si>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</si>
  <si>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</si>
  <si>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</si>
  <si>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</si>
  <si>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</si>
  <si>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</si>
  <si>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</si>
  <si>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</si>
  <si>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</si>
  <si>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</si>
  <si>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</si>
  <si>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</si>
  <si>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</si>
  <si>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</si>
  <si>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</si>
  <si>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</si>
  <si>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</si>
  <si>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</si>
  <si>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</si>
  <si>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</si>
  <si>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</si>
  <si>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</si>
  <si>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</si>
  <si>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</si>
  <si>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</si>
  <si>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</si>
  <si>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</si>
  <si>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</si>
  <si>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</si>
  <si>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</si>
  <si>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</si>
  <si>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</si>
  <si>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</si>
  <si>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</si>
  <si>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</si>
  <si>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</si>
  <si>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</si>
  <si>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</si>
  <si>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</si>
  <si>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</si>
  <si>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</si>
  <si>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</si>
  <si>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</si>
  <si>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</si>
  <si>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</si>
  <si>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</si>
  <si>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</si>
  <si>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</si>
  <si>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</si>
  <si>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</si>
  <si>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</si>
  <si>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</si>
  <si>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</si>
  <si>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</si>
  <si>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</si>
  <si>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</si>
  <si>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</si>
  <si>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</si>
  <si>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</si>
  <si>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</si>
  <si>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</si>
  <si>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</si>
  <si>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</si>
  <si>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</si>
  <si>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</si>
  <si>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</si>
  <si>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</si>
  <si>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</si>
  <si>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</si>
  <si>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</si>
  <si>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</si>
  <si>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</si>
  <si>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</si>
  <si>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</si>
  <si>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</si>
  <si>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</si>
  <si>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</si>
  <si>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</si>
  <si>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</si>
  <si>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</si>
  <si>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</si>
  <si>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</si>
  <si>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</si>
  <si>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</si>
  <si>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</si>
  <si>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</si>
  <si>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</si>
  <si>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</si>
  <si>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</si>
  <si>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</si>
  <si>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</si>
  <si>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</si>
  <si>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</si>
  <si>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</si>
  <si>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</si>
  <si>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</si>
  <si>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</si>
  <si>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</si>
  <si>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</si>
  <si>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</si>
  <si>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</si>
  <si>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</si>
  <si>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</si>
  <si>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</si>
  <si>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</si>
  <si>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</si>
  <si>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</si>
  <si>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</si>
  <si>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</si>
  <si>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</si>
  <si>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</si>
  <si>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</si>
  <si>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</si>
  <si>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</si>
  <si>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</si>
  <si>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</si>
  <si>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</si>
  <si>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</si>
  <si>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</si>
  <si>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</si>
  <si>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</si>
  <si>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</si>
  <si>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</si>
  <si>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</si>
  <si>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</si>
  <si>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</si>
  <si>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</si>
  <si>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</si>
  <si>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</si>
  <si>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</si>
  <si>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</si>
  <si>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</si>
  <si>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</si>
  <si>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</si>
  <si>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</si>
  <si>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</si>
  <si>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</si>
  <si>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</si>
  <si>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</si>
  <si>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</si>
  <si>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</si>
  <si>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</si>
  <si>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</si>
  <si>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</si>
  <si>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</si>
  <si>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</si>
  <si>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</si>
  <si>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</si>
  <si>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</si>
  <si>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</si>
  <si>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Бюджет  2017 год, тыс.руб.</t>
  </si>
  <si>
    <t>Исполнено за  1 полугодие 2017г</t>
  </si>
  <si>
    <t>% исполнения</t>
  </si>
  <si>
    <t>100,78</t>
  </si>
  <si>
    <t>112,98</t>
  </si>
  <si>
    <t>0,0</t>
  </si>
  <si>
    <t>1750,22</t>
  </si>
  <si>
    <t>287,01</t>
  </si>
  <si>
    <t>16,0</t>
  </si>
  <si>
    <t>536,71</t>
  </si>
  <si>
    <t>1213,38</t>
  </si>
  <si>
    <t>4006,37</t>
  </si>
  <si>
    <t>149,03</t>
  </si>
  <si>
    <t>2479,68</t>
  </si>
  <si>
    <t>173,17</t>
  </si>
  <si>
    <t>26,70</t>
  </si>
  <si>
    <t>730,86</t>
  </si>
  <si>
    <t>4088,38</t>
  </si>
  <si>
    <t>4819,24</t>
  </si>
  <si>
    <t>2053,23</t>
  </si>
  <si>
    <t>5756,46</t>
  </si>
  <si>
    <t>к решению совета депутатов МО</t>
  </si>
  <si>
    <t>Елизаветинское сельское поселение</t>
  </si>
  <si>
    <t>Приложение  4</t>
  </si>
  <si>
    <t xml:space="preserve">Бюджетные ассигнования по разделам и подразделам, классификации расходов бюджета муниципального образования  Елизаветинское сельское поселение  за 1 полугодие 2017 года </t>
  </si>
  <si>
    <t>от 17.08.2017 № 191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</si>
</sst>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180" fontId="13" fillId="34" borderId="10" xfId="0" applyNumberFormat="1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center" wrapText="1"/>
    </xf>
    <xf numFmtId="180" fontId="6" fillId="34" borderId="10" xfId="0" applyNumberFormat="1" applyFont="1" applyFill="1" applyBorder="1" applyAlignment="1">
      <alignment horizontal="center" wrapText="1"/>
    </xf>
    <xf numFmtId="180" fontId="13" fillId="34" borderId="12" xfId="0" applyNumberFormat="1" applyFont="1" applyFill="1" applyBorder="1" applyAlignment="1">
      <alignment horizontal="center" wrapText="1"/>
    </xf>
    <xf numFmtId="180" fontId="6" fillId="32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PageLayoutView="0" workbookViewId="0" topLeftCell="A1">
      <selection activeCell="B4" sqref="B1:T4"/>
    </sheetView>
  </sheetViews>
  <sheetFormatPr defaultColWidth="9.00390625" defaultRowHeight="12.75"/>
  <cols>
    <col min="1" max="1" width="45.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2.25390625" style="1" customWidth="1"/>
    <col min="19" max="19" width="12.875" style="1" customWidth="1"/>
    <col min="20" max="20" width="13.125" style="22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122" t="s">
        <v>183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38" t="s">
        <v>116</v>
      </c>
      <c r="V1" s="38" t="s">
        <v>116</v>
      </c>
      <c r="W1" s="39"/>
    </row>
    <row r="2" spans="1:23" ht="12.75">
      <c r="A2" s="2"/>
      <c r="B2" s="123" t="s">
        <v>181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38" t="s">
        <v>117</v>
      </c>
      <c r="V2" s="38" t="s">
        <v>117</v>
      </c>
      <c r="W2" s="39"/>
    </row>
    <row r="3" spans="1:23" ht="12.75">
      <c r="A3" s="2"/>
      <c r="B3" s="123" t="s">
        <v>182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38" t="s">
        <v>118</v>
      </c>
      <c r="V3" s="38" t="s">
        <v>118</v>
      </c>
      <c r="W3" s="39"/>
    </row>
    <row r="4" spans="1:23" ht="15" customHeight="1">
      <c r="A4" s="2"/>
      <c r="B4" s="123" t="s">
        <v>185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38" t="s">
        <v>119</v>
      </c>
      <c r="V4" s="38" t="s">
        <v>119</v>
      </c>
      <c r="W4" s="39"/>
    </row>
    <row r="5" spans="1:23" ht="1.5" customHeight="1" hidden="1">
      <c r="A5" s="2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22"/>
      <c r="V5" s="22"/>
      <c r="W5" s="39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U6" s="22"/>
      <c r="V6" s="22"/>
      <c r="W6" s="39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U7" s="22"/>
      <c r="V7" s="22"/>
      <c r="W7" s="39"/>
    </row>
    <row r="8" spans="1:24" ht="52.5" customHeight="1" thickBot="1">
      <c r="A8" s="121" t="s">
        <v>184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r="9" spans="1:24" ht="19.5" customHeight="1" hidden="1" thickBo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110"/>
      <c r="W9" s="110"/>
      <c r="X9" s="110"/>
    </row>
    <row r="10" spans="1:25" ht="15.75" customHeight="1">
      <c r="A10" s="118" t="s">
        <v>0</v>
      </c>
      <c r="B10" s="111" t="s">
        <v>1</v>
      </c>
      <c r="C10" s="111" t="s">
        <v>2</v>
      </c>
      <c r="D10" s="111"/>
      <c r="E10" s="111"/>
      <c r="F10" s="111" t="s">
        <v>3</v>
      </c>
      <c r="G10" s="113" t="s">
        <v>4</v>
      </c>
      <c r="H10" s="114"/>
      <c r="I10" s="115"/>
      <c r="J10" s="111" t="s">
        <v>5</v>
      </c>
      <c r="K10" s="111" t="s">
        <v>6</v>
      </c>
      <c r="L10" s="113" t="s">
        <v>4</v>
      </c>
      <c r="M10" s="114"/>
      <c r="N10" s="115"/>
      <c r="O10" s="111" t="s">
        <v>125</v>
      </c>
      <c r="P10" s="94" t="s">
        <v>136</v>
      </c>
      <c r="Q10" s="98" t="s">
        <v>145</v>
      </c>
      <c r="R10" s="94" t="s">
        <v>160</v>
      </c>
      <c r="S10" s="106" t="s">
        <v>161</v>
      </c>
      <c r="T10" s="94" t="s">
        <v>162</v>
      </c>
      <c r="U10" s="96" t="s">
        <v>7</v>
      </c>
      <c r="V10" s="101" t="s">
        <v>8</v>
      </c>
      <c r="W10" s="103" t="s">
        <v>9</v>
      </c>
      <c r="X10" s="116" t="s">
        <v>135</v>
      </c>
      <c r="Y10" s="92" t="s">
        <v>10</v>
      </c>
    </row>
    <row r="11" spans="1:25" ht="16.5" customHeight="1">
      <c r="A11" s="119"/>
      <c r="B11" s="112"/>
      <c r="C11" s="112"/>
      <c r="D11" s="112"/>
      <c r="E11" s="112"/>
      <c r="F11" s="112"/>
      <c r="G11" s="112" t="s">
        <v>11</v>
      </c>
      <c r="H11" s="112" t="s">
        <v>12</v>
      </c>
      <c r="I11" s="112" t="s">
        <v>13</v>
      </c>
      <c r="J11" s="112"/>
      <c r="K11" s="112"/>
      <c r="L11" s="112" t="s">
        <v>14</v>
      </c>
      <c r="M11" s="112" t="s">
        <v>12</v>
      </c>
      <c r="N11" s="112" t="s">
        <v>13</v>
      </c>
      <c r="O11" s="112"/>
      <c r="P11" s="95"/>
      <c r="Q11" s="99"/>
      <c r="R11" s="95"/>
      <c r="S11" s="107"/>
      <c r="T11" s="95"/>
      <c r="U11" s="97"/>
      <c r="V11" s="102"/>
      <c r="W11" s="104"/>
      <c r="X11" s="117"/>
      <c r="Y11" s="93"/>
    </row>
    <row r="12" spans="1:25" ht="12.75" customHeight="1">
      <c r="A12" s="119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95"/>
      <c r="Q12" s="100"/>
      <c r="R12" s="95"/>
      <c r="S12" s="108"/>
      <c r="T12" s="95"/>
      <c r="U12" s="97"/>
      <c r="V12" s="102"/>
      <c r="W12" s="105"/>
      <c r="X12" s="117"/>
      <c r="Y12" s="93"/>
    </row>
    <row r="13" spans="1:25" ht="0.75" customHeight="1" hidden="1">
      <c r="A13" s="119"/>
      <c r="B13" s="112"/>
      <c r="C13" s="112"/>
      <c r="D13" s="112"/>
      <c r="E13" s="112"/>
      <c r="F13" s="112"/>
      <c r="G13" s="41"/>
      <c r="H13" s="41"/>
      <c r="I13" s="41"/>
      <c r="J13" s="41"/>
      <c r="K13" s="41"/>
      <c r="L13" s="41"/>
      <c r="M13" s="41"/>
      <c r="N13" s="41"/>
      <c r="O13" s="112"/>
      <c r="P13" s="40"/>
      <c r="Q13" s="75"/>
      <c r="R13" s="40"/>
      <c r="S13" s="75"/>
      <c r="T13" s="40"/>
      <c r="U13" s="43"/>
      <c r="V13" s="44"/>
      <c r="W13" s="45"/>
      <c r="X13" s="117"/>
      <c r="Y13" s="4"/>
    </row>
    <row r="14" spans="1:25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146</v>
      </c>
      <c r="R14" s="81">
        <v>11543.29</v>
      </c>
      <c r="S14" s="76" t="s">
        <v>178</v>
      </c>
      <c r="T14" s="52">
        <v>41.7</v>
      </c>
      <c r="U14" s="51">
        <f>J14/G14*100</f>
        <v>111.5333925845163</v>
      </c>
      <c r="V14" s="52">
        <f>L14/G14*100</f>
        <v>103.4406765653839</v>
      </c>
      <c r="W14" s="53" t="e">
        <f>L14/L91*100</f>
        <v>#REF!</v>
      </c>
      <c r="X14" s="49">
        <f>SUM(X15:X21)</f>
        <v>46169.5</v>
      </c>
      <c r="Y14" s="5">
        <f>L14/X14*100</f>
        <v>154.52842244338797</v>
      </c>
    </row>
    <row r="15" spans="1:25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77"/>
      <c r="T15" s="87"/>
      <c r="U15" s="51">
        <f aca="true" t="shared" si="2" ref="U15:U75">J15/G15*100</f>
        <v>123.24966974900924</v>
      </c>
      <c r="V15" s="52">
        <f aca="true" t="shared" si="3" ref="V15:V75">L15/G15*100</f>
        <v>110.03963011889036</v>
      </c>
      <c r="W15" s="53"/>
      <c r="X15" s="59">
        <v>466.6</v>
      </c>
      <c r="Y15" s="5">
        <f aca="true" t="shared" si="4" ref="Y15:Y75">L15/X15*100</f>
        <v>178.52550364337762</v>
      </c>
    </row>
    <row r="16" spans="1:25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147</v>
      </c>
      <c r="R16" s="83">
        <v>10187.59</v>
      </c>
      <c r="S16" s="77" t="s">
        <v>177</v>
      </c>
      <c r="T16" s="88">
        <v>40.1</v>
      </c>
      <c r="U16" s="51">
        <f t="shared" si="2"/>
        <v>102.26531817413466</v>
      </c>
      <c r="V16" s="52">
        <f t="shared" si="3"/>
        <v>99.00751008186232</v>
      </c>
      <c r="W16" s="61"/>
      <c r="X16" s="57">
        <v>26630.9</v>
      </c>
      <c r="Y16" s="5">
        <f t="shared" si="4"/>
        <v>169.35214356255327</v>
      </c>
    </row>
    <row r="17" spans="1:25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77"/>
      <c r="T17" s="87"/>
      <c r="U17" s="51"/>
      <c r="V17" s="52"/>
      <c r="W17" s="61"/>
      <c r="X17" s="57" t="s">
        <v>22</v>
      </c>
      <c r="Y17" s="5"/>
    </row>
    <row r="18" spans="1:25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77"/>
      <c r="T18" s="87"/>
      <c r="U18" s="51">
        <f t="shared" si="2"/>
        <v>136.36266438575856</v>
      </c>
      <c r="V18" s="52">
        <f t="shared" si="3"/>
        <v>106.71442317972844</v>
      </c>
      <c r="W18" s="61"/>
      <c r="X18" s="57">
        <v>6499.6</v>
      </c>
      <c r="Y18" s="5">
        <f t="shared" si="4"/>
        <v>153.56329620284325</v>
      </c>
    </row>
    <row r="19" spans="1:25" ht="15.75" customHeight="1" hidden="1">
      <c r="A19" s="60" t="s">
        <v>25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77"/>
      <c r="T19" s="87"/>
      <c r="U19" s="51">
        <f t="shared" si="2"/>
        <v>0</v>
      </c>
      <c r="V19" s="52">
        <f t="shared" si="3"/>
        <v>0</v>
      </c>
      <c r="W19" s="61"/>
      <c r="X19" s="57"/>
      <c r="Y19" s="5"/>
    </row>
    <row r="20" spans="1:25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139</v>
      </c>
      <c r="P20" s="58"/>
      <c r="Q20" s="77"/>
      <c r="R20" s="83">
        <v>10</v>
      </c>
      <c r="S20" s="77"/>
      <c r="T20" s="88"/>
      <c r="U20" s="51"/>
      <c r="V20" s="52"/>
      <c r="W20" s="61"/>
      <c r="X20" s="57"/>
      <c r="Y20" s="5"/>
    </row>
    <row r="21" spans="1:25" ht="15.75">
      <c r="A21" s="60" t="s">
        <v>124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140</v>
      </c>
      <c r="P21" s="58">
        <v>511</v>
      </c>
      <c r="Q21" s="77" t="s">
        <v>148</v>
      </c>
      <c r="R21" s="83">
        <v>1345.7</v>
      </c>
      <c r="S21" s="77" t="s">
        <v>176</v>
      </c>
      <c r="T21" s="88">
        <v>54.3</v>
      </c>
      <c r="U21" s="51">
        <f t="shared" si="2"/>
        <v>143.95840896126123</v>
      </c>
      <c r="V21" s="52">
        <f t="shared" si="3"/>
        <v>133.37309201541947</v>
      </c>
      <c r="W21" s="61"/>
      <c r="X21" s="57">
        <f>SUM(X22:X32)</f>
        <v>12572.400000000001</v>
      </c>
      <c r="Y21" s="5">
        <f t="shared" si="4"/>
        <v>122.73710667812033</v>
      </c>
    </row>
    <row r="22" spans="1:25" ht="18.75" customHeight="1" hidden="1">
      <c r="A22" s="46" t="s">
        <v>141</v>
      </c>
      <c r="B22" s="47" t="s">
        <v>143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149</v>
      </c>
      <c r="R22" s="84"/>
      <c r="S22" s="76"/>
      <c r="T22" s="89"/>
      <c r="U22" s="51">
        <f t="shared" si="2"/>
        <v>124.86421080935735</v>
      </c>
      <c r="V22" s="52">
        <f t="shared" si="3"/>
        <v>109.6531325625168</v>
      </c>
      <c r="W22" s="61"/>
      <c r="X22" s="57">
        <v>2007.6</v>
      </c>
      <c r="Y22" s="5">
        <f t="shared" si="4"/>
        <v>203.1281131699542</v>
      </c>
    </row>
    <row r="23" spans="1:25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77"/>
      <c r="T23" s="87"/>
      <c r="U23" s="51">
        <f t="shared" si="2"/>
        <v>137.33333333333334</v>
      </c>
      <c r="V23" s="52">
        <f t="shared" si="3"/>
        <v>100</v>
      </c>
      <c r="W23" s="61"/>
      <c r="X23" s="57">
        <v>357.4</v>
      </c>
      <c r="Y23" s="5">
        <f t="shared" si="4"/>
        <v>419.6978175713487</v>
      </c>
    </row>
    <row r="24" spans="1:25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77"/>
      <c r="T24" s="87"/>
      <c r="U24" s="51">
        <f t="shared" si="2"/>
        <v>0</v>
      </c>
      <c r="V24" s="52">
        <f t="shared" si="3"/>
        <v>0</v>
      </c>
      <c r="W24" s="61"/>
      <c r="X24" s="57">
        <v>69</v>
      </c>
      <c r="Y24" s="5">
        <f t="shared" si="4"/>
        <v>0</v>
      </c>
    </row>
    <row r="25" spans="1:25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77"/>
      <c r="T25" s="87"/>
      <c r="U25" s="51"/>
      <c r="V25" s="52"/>
      <c r="W25" s="61"/>
      <c r="X25" s="57">
        <v>976.5</v>
      </c>
      <c r="Y25" s="5">
        <f t="shared" si="4"/>
        <v>0</v>
      </c>
    </row>
    <row r="26" spans="1:25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77"/>
      <c r="T26" s="87"/>
      <c r="U26" s="51"/>
      <c r="V26" s="52"/>
      <c r="W26" s="61"/>
      <c r="X26" s="57">
        <v>311.4</v>
      </c>
      <c r="Y26" s="5">
        <f t="shared" si="4"/>
        <v>0</v>
      </c>
    </row>
    <row r="27" spans="1:25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77"/>
      <c r="T27" s="87"/>
      <c r="U27" s="51"/>
      <c r="V27" s="52"/>
      <c r="W27" s="61"/>
      <c r="X27" s="57">
        <v>2079.9</v>
      </c>
      <c r="Y27" s="5">
        <f t="shared" si="4"/>
        <v>0</v>
      </c>
    </row>
    <row r="28" spans="1:25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77"/>
      <c r="T28" s="87"/>
      <c r="U28" s="51">
        <f t="shared" si="2"/>
        <v>0</v>
      </c>
      <c r="V28" s="52">
        <f t="shared" si="3"/>
        <v>0</v>
      </c>
      <c r="W28" s="61"/>
      <c r="X28" s="57">
        <v>3897.1</v>
      </c>
      <c r="Y28" s="5">
        <f t="shared" si="4"/>
        <v>0</v>
      </c>
    </row>
    <row r="29" spans="1:25" ht="27" customHeight="1">
      <c r="A29" s="46" t="s">
        <v>141</v>
      </c>
      <c r="B29" s="47" t="s">
        <v>143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1">
        <v>233.7</v>
      </c>
      <c r="S29" s="77" t="s">
        <v>163</v>
      </c>
      <c r="T29" s="52">
        <v>43.1</v>
      </c>
      <c r="U29" s="51"/>
      <c r="V29" s="52"/>
      <c r="W29" s="61"/>
      <c r="X29" s="57">
        <v>2166.8</v>
      </c>
      <c r="Y29" s="5">
        <f t="shared" si="4"/>
        <v>0</v>
      </c>
    </row>
    <row r="30" spans="1:25" ht="31.5">
      <c r="A30" s="60" t="s">
        <v>142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144</v>
      </c>
      <c r="P30" s="58"/>
      <c r="Q30" s="77" t="s">
        <v>149</v>
      </c>
      <c r="R30" s="83">
        <v>233.7</v>
      </c>
      <c r="S30" s="77" t="s">
        <v>163</v>
      </c>
      <c r="T30" s="88">
        <v>43.1</v>
      </c>
      <c r="U30" s="51">
        <f t="shared" si="2"/>
        <v>199.04</v>
      </c>
      <c r="V30" s="52">
        <f t="shared" si="3"/>
        <v>197.06</v>
      </c>
      <c r="W30" s="61"/>
      <c r="X30" s="57">
        <v>706.7</v>
      </c>
      <c r="Y30" s="5">
        <f t="shared" si="4"/>
        <v>1394.2266874204047</v>
      </c>
    </row>
    <row r="31" spans="1:25" ht="33" customHeight="1" hidden="1">
      <c r="A31" s="60" t="s">
        <v>34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3"/>
      <c r="S31" s="77"/>
      <c r="T31" s="88"/>
      <c r="U31" s="51" t="e">
        <f t="shared" si="2"/>
        <v>#DIV/0!</v>
      </c>
      <c r="V31" s="52" t="e">
        <f t="shared" si="3"/>
        <v>#DIV/0!</v>
      </c>
      <c r="W31" s="61"/>
      <c r="X31" s="57"/>
      <c r="Y31" s="5" t="e">
        <f t="shared" si="4"/>
        <v>#DIV/0!</v>
      </c>
    </row>
    <row r="32" spans="1:25" ht="28.5" customHeight="1" hidden="1">
      <c r="A32" s="60" t="s">
        <v>35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3"/>
      <c r="S32" s="77"/>
      <c r="T32" s="88"/>
      <c r="U32" s="51" t="e">
        <f t="shared" si="2"/>
        <v>#DIV/0!</v>
      </c>
      <c r="V32" s="52" t="e">
        <f t="shared" si="3"/>
        <v>#DIV/0!</v>
      </c>
      <c r="W32" s="61"/>
      <c r="X32" s="57"/>
      <c r="Y32" s="5" t="e">
        <f t="shared" si="4"/>
        <v>#DIV/0!</v>
      </c>
    </row>
    <row r="33" spans="1:25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81">
        <v>705</v>
      </c>
      <c r="S33" s="76" t="s">
        <v>164</v>
      </c>
      <c r="T33" s="52">
        <v>16</v>
      </c>
      <c r="U33" s="51">
        <f t="shared" si="2"/>
        <v>164.07571192535715</v>
      </c>
      <c r="V33" s="52">
        <f t="shared" si="3"/>
        <v>103.02264554378462</v>
      </c>
      <c r="W33" s="53" t="e">
        <f>L33/L91*100</f>
        <v>#REF!</v>
      </c>
      <c r="X33" s="48">
        <f>SUM(X34:X37)</f>
        <v>508.6</v>
      </c>
      <c r="Y33" s="5">
        <f t="shared" si="4"/>
        <v>833.6610302791978</v>
      </c>
    </row>
    <row r="34" spans="1:25" ht="46.5" customHeight="1">
      <c r="A34" s="60" t="s">
        <v>134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83">
        <v>25</v>
      </c>
      <c r="S34" s="77" t="s">
        <v>165</v>
      </c>
      <c r="T34" s="88"/>
      <c r="U34" s="51">
        <f t="shared" si="2"/>
        <v>153.28571428571428</v>
      </c>
      <c r="V34" s="52">
        <f t="shared" si="3"/>
        <v>100</v>
      </c>
      <c r="W34" s="53"/>
      <c r="X34" s="57">
        <v>250</v>
      </c>
      <c r="Y34" s="5"/>
    </row>
    <row r="35" spans="1:25" ht="30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83">
        <v>680</v>
      </c>
      <c r="S35" s="77" t="s">
        <v>164</v>
      </c>
      <c r="T35" s="88">
        <v>16.6</v>
      </c>
      <c r="U35" s="51">
        <f t="shared" si="2"/>
        <v>187.0401337792642</v>
      </c>
      <c r="V35" s="52">
        <f t="shared" si="3"/>
        <v>109.45576162967467</v>
      </c>
      <c r="W35" s="61"/>
      <c r="X35" s="57">
        <v>258.6</v>
      </c>
      <c r="Y35" s="5">
        <f t="shared" si="4"/>
        <v>556.844547563805</v>
      </c>
    </row>
    <row r="36" spans="1:25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3"/>
      <c r="S36" s="77"/>
      <c r="T36" s="88"/>
      <c r="U36" s="51">
        <f t="shared" si="2"/>
        <v>0</v>
      </c>
      <c r="V36" s="52">
        <f t="shared" si="3"/>
        <v>0</v>
      </c>
      <c r="W36" s="61"/>
      <c r="X36" s="57"/>
      <c r="Y36" s="5" t="e">
        <f t="shared" si="4"/>
        <v>#DIV/0!</v>
      </c>
    </row>
    <row r="37" spans="1:25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3"/>
      <c r="S37" s="77"/>
      <c r="T37" s="88"/>
      <c r="U37" s="51">
        <f t="shared" si="2"/>
        <v>0</v>
      </c>
      <c r="V37" s="52">
        <f t="shared" si="3"/>
        <v>0</v>
      </c>
      <c r="W37" s="61"/>
      <c r="X37" s="57"/>
      <c r="Y37" s="5" t="e">
        <f t="shared" si="4"/>
        <v>#DIV/0!</v>
      </c>
    </row>
    <row r="38" spans="1:25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152</v>
      </c>
      <c r="R38" s="81">
        <v>8406.58</v>
      </c>
      <c r="S38" s="76" t="s">
        <v>179</v>
      </c>
      <c r="T38" s="52">
        <v>24.4</v>
      </c>
      <c r="U38" s="51" t="e">
        <f t="shared" si="2"/>
        <v>#REF!</v>
      </c>
      <c r="V38" s="52" t="e">
        <f t="shared" si="3"/>
        <v>#REF!</v>
      </c>
      <c r="W38" s="53" t="e">
        <f>L38/L91*100</f>
        <v>#REF!</v>
      </c>
      <c r="X38" s="48" t="e">
        <f>#REF!+X40+X42+X43+X45+X47</f>
        <v>#REF!</v>
      </c>
      <c r="Y38" s="5" t="e">
        <f t="shared" si="4"/>
        <v>#REF!</v>
      </c>
    </row>
    <row r="39" spans="1:25" ht="16.5" customHeight="1">
      <c r="A39" s="60" t="s">
        <v>159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3">
        <v>7502.56</v>
      </c>
      <c r="S39" s="77" t="s">
        <v>166</v>
      </c>
      <c r="T39" s="88">
        <v>23.3</v>
      </c>
      <c r="U39" s="51"/>
      <c r="V39" s="52"/>
      <c r="W39" s="61"/>
      <c r="X39" s="57"/>
      <c r="Y39" s="5"/>
    </row>
    <row r="40" spans="1:25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5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150</v>
      </c>
      <c r="R40" s="83">
        <v>799.49</v>
      </c>
      <c r="S40" s="77" t="s">
        <v>167</v>
      </c>
      <c r="T40" s="88">
        <v>35.9</v>
      </c>
      <c r="U40" s="51">
        <f t="shared" si="2"/>
        <v>113.20754716981132</v>
      </c>
      <c r="V40" s="52">
        <f t="shared" si="3"/>
        <v>100.62893081761007</v>
      </c>
      <c r="W40" s="61"/>
      <c r="X40" s="57">
        <v>464</v>
      </c>
      <c r="Y40" s="5"/>
    </row>
    <row r="41" spans="1:25" ht="0.75" customHeight="1" hidden="1">
      <c r="A41" s="60" t="s">
        <v>127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128</v>
      </c>
      <c r="P41" s="58"/>
      <c r="Q41" s="77"/>
      <c r="R41" s="83"/>
      <c r="S41" s="77"/>
      <c r="T41" s="88"/>
      <c r="U41" s="51"/>
      <c r="V41" s="52"/>
      <c r="W41" s="61"/>
      <c r="X41" s="57"/>
      <c r="Y41" s="5"/>
    </row>
    <row r="42" spans="1:25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5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3"/>
      <c r="S42" s="77"/>
      <c r="T42" s="88"/>
      <c r="U42" s="51">
        <f t="shared" si="2"/>
        <v>128.45685359487462</v>
      </c>
      <c r="V42" s="52">
        <f t="shared" si="3"/>
        <v>109.97389860001583</v>
      </c>
      <c r="W42" s="61"/>
      <c r="X42" s="57">
        <v>2405.8</v>
      </c>
      <c r="Y42" s="5">
        <f t="shared" si="4"/>
        <v>288.9683265441849</v>
      </c>
    </row>
    <row r="43" spans="1:25" ht="12" customHeight="1" hidden="1">
      <c r="A43" s="60" t="s">
        <v>47</v>
      </c>
      <c r="B43" s="55"/>
      <c r="C43" s="57"/>
      <c r="D43" s="57"/>
      <c r="E43" s="57"/>
      <c r="F43" s="56">
        <f t="shared" si="5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3"/>
      <c r="S43" s="77"/>
      <c r="T43" s="88"/>
      <c r="U43" s="51"/>
      <c r="V43" s="52"/>
      <c r="W43" s="61"/>
      <c r="X43" s="57">
        <v>13108.7</v>
      </c>
      <c r="Y43" s="5">
        <f t="shared" si="4"/>
        <v>0</v>
      </c>
    </row>
    <row r="44" spans="1:25" ht="12.75" customHeight="1" hidden="1">
      <c r="A44" s="60" t="s">
        <v>48</v>
      </c>
      <c r="B44" s="55"/>
      <c r="C44" s="57"/>
      <c r="D44" s="57"/>
      <c r="E44" s="57"/>
      <c r="F44" s="56">
        <f t="shared" si="5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3"/>
      <c r="S44" s="77"/>
      <c r="T44" s="88"/>
      <c r="U44" s="51">
        <f t="shared" si="2"/>
        <v>192.17758985200845</v>
      </c>
      <c r="V44" s="52">
        <f t="shared" si="3"/>
        <v>192.17758985200845</v>
      </c>
      <c r="W44" s="61"/>
      <c r="X44" s="57"/>
      <c r="Y44" s="5"/>
    </row>
    <row r="45" spans="1:25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5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3"/>
      <c r="S45" s="77"/>
      <c r="T45" s="88"/>
      <c r="U45" s="51">
        <f t="shared" si="2"/>
        <v>351.85</v>
      </c>
      <c r="V45" s="52">
        <f t="shared" si="3"/>
        <v>184.60000000000002</v>
      </c>
      <c r="W45" s="61"/>
      <c r="X45" s="57">
        <v>590.2</v>
      </c>
      <c r="Y45" s="5">
        <f t="shared" si="4"/>
        <v>312.77533039647574</v>
      </c>
    </row>
    <row r="46" spans="1:25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5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3"/>
      <c r="S46" s="77"/>
      <c r="T46" s="88"/>
      <c r="U46" s="51">
        <f t="shared" si="2"/>
        <v>25</v>
      </c>
      <c r="V46" s="52">
        <f t="shared" si="3"/>
        <v>25</v>
      </c>
      <c r="W46" s="61"/>
      <c r="X46" s="57">
        <v>155.6</v>
      </c>
      <c r="Y46" s="5">
        <f t="shared" si="4"/>
        <v>160.66838046272494</v>
      </c>
    </row>
    <row r="47" spans="1:25" ht="16.5" customHeight="1">
      <c r="A47" s="60" t="s">
        <v>129</v>
      </c>
      <c r="B47" s="55"/>
      <c r="C47" s="57">
        <v>1900</v>
      </c>
      <c r="D47" s="57"/>
      <c r="E47" s="57">
        <f>SUM(E48:E49)</f>
        <v>3900</v>
      </c>
      <c r="F47" s="56">
        <f t="shared" si="5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151</v>
      </c>
      <c r="R47" s="83">
        <v>104.53</v>
      </c>
      <c r="S47" s="77" t="s">
        <v>168</v>
      </c>
      <c r="T47" s="88">
        <v>15.3</v>
      </c>
      <c r="U47" s="51">
        <f t="shared" si="2"/>
        <v>267.0886075949367</v>
      </c>
      <c r="V47" s="52">
        <f t="shared" si="3"/>
        <v>100</v>
      </c>
      <c r="W47" s="61"/>
      <c r="X47" s="57">
        <v>630</v>
      </c>
      <c r="Y47" s="5">
        <f t="shared" si="4"/>
        <v>1253.968253968254</v>
      </c>
    </row>
    <row r="48" spans="1:25" ht="2.25" customHeight="1" hidden="1">
      <c r="A48" s="60">
        <v>3</v>
      </c>
      <c r="B48" s="55"/>
      <c r="C48" s="57"/>
      <c r="D48" s="57"/>
      <c r="E48" s="57">
        <v>900</v>
      </c>
      <c r="F48" s="56">
        <f t="shared" si="5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3"/>
      <c r="S48" s="77"/>
      <c r="T48" s="88"/>
      <c r="U48" s="51">
        <f t="shared" si="2"/>
        <v>100</v>
      </c>
      <c r="V48" s="52">
        <f t="shared" si="3"/>
        <v>100</v>
      </c>
      <c r="W48" s="61"/>
      <c r="X48" s="57">
        <v>630</v>
      </c>
      <c r="Y48" s="5">
        <f t="shared" si="4"/>
        <v>142.85714285714286</v>
      </c>
    </row>
    <row r="49" spans="1:25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5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3"/>
      <c r="S49" s="77"/>
      <c r="T49" s="88"/>
      <c r="U49" s="51">
        <f t="shared" si="2"/>
        <v>288.57142857142856</v>
      </c>
      <c r="V49" s="52">
        <f t="shared" si="3"/>
        <v>100</v>
      </c>
      <c r="W49" s="61"/>
      <c r="X49" s="57"/>
      <c r="Y49" s="5"/>
    </row>
    <row r="50" spans="1:25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6" ref="H50:N50">SUM(H51:H54)</f>
        <v>33300</v>
      </c>
      <c r="I50" s="48">
        <f t="shared" si="6"/>
        <v>0</v>
      </c>
      <c r="J50" s="48">
        <f>SUM(J51:J54)</f>
        <v>286964.6</v>
      </c>
      <c r="K50" s="48">
        <f t="shared" si="6"/>
        <v>105653</v>
      </c>
      <c r="L50" s="48">
        <f t="shared" si="6"/>
        <v>99187</v>
      </c>
      <c r="M50" s="48">
        <f t="shared" si="6"/>
        <v>6466</v>
      </c>
      <c r="N50" s="48">
        <f t="shared" si="6"/>
        <v>0</v>
      </c>
      <c r="O50" s="47"/>
      <c r="P50" s="50">
        <v>7324.3</v>
      </c>
      <c r="Q50" s="76" t="s">
        <v>155</v>
      </c>
      <c r="R50" s="81">
        <v>17699.35</v>
      </c>
      <c r="S50" s="76" t="s">
        <v>180</v>
      </c>
      <c r="T50" s="52">
        <v>32.5</v>
      </c>
      <c r="U50" s="51">
        <f t="shared" si="2"/>
        <v>313.8063390138923</v>
      </c>
      <c r="V50" s="52">
        <f t="shared" si="3"/>
        <v>108.46463064702382</v>
      </c>
      <c r="W50" s="53" t="e">
        <f>L50/L91*100</f>
        <v>#REF!</v>
      </c>
      <c r="X50" s="48">
        <f>SUM(X51:X54)</f>
        <v>123998.7</v>
      </c>
      <c r="Y50" s="5">
        <f t="shared" si="4"/>
        <v>79.99035473759</v>
      </c>
    </row>
    <row r="51" spans="1:25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5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153</v>
      </c>
      <c r="R51" s="83">
        <v>1480.12</v>
      </c>
      <c r="S51" s="77" t="s">
        <v>169</v>
      </c>
      <c r="T51" s="88">
        <v>36.3</v>
      </c>
      <c r="U51" s="51">
        <f t="shared" si="2"/>
        <v>116.49444903950328</v>
      </c>
      <c r="V51" s="52">
        <f t="shared" si="3"/>
        <v>116.49444903950328</v>
      </c>
      <c r="W51" s="61"/>
      <c r="X51" s="57">
        <v>6400</v>
      </c>
      <c r="Y51" s="5"/>
    </row>
    <row r="52" spans="1:25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5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154</v>
      </c>
      <c r="R52" s="83">
        <v>2951.1</v>
      </c>
      <c r="S52" s="77" t="s">
        <v>170</v>
      </c>
      <c r="T52" s="88">
        <v>41.1</v>
      </c>
      <c r="U52" s="51">
        <f t="shared" si="2"/>
        <v>16.26228770104304</v>
      </c>
      <c r="V52" s="52">
        <f t="shared" si="3"/>
        <v>0</v>
      </c>
      <c r="W52" s="61"/>
      <c r="X52" s="57">
        <v>103230.5</v>
      </c>
      <c r="Y52" s="5">
        <f t="shared" si="4"/>
        <v>0</v>
      </c>
    </row>
    <row r="53" spans="1:25" ht="15.75">
      <c r="A53" s="60" t="s">
        <v>132</v>
      </c>
      <c r="B53" s="55"/>
      <c r="C53" s="57"/>
      <c r="D53" s="57"/>
      <c r="E53" s="57"/>
      <c r="F53" s="56">
        <f t="shared" si="5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83">
        <v>13268.13</v>
      </c>
      <c r="S53" s="77" t="s">
        <v>171</v>
      </c>
      <c r="T53" s="88">
        <v>30.2</v>
      </c>
      <c r="U53" s="51"/>
      <c r="V53" s="52"/>
      <c r="W53" s="61"/>
      <c r="X53" s="57"/>
      <c r="Y53" s="5"/>
    </row>
    <row r="54" spans="1:25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5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3"/>
      <c r="S54" s="77"/>
      <c r="T54" s="88"/>
      <c r="U54" s="51">
        <f t="shared" si="2"/>
        <v>318.3056507249571</v>
      </c>
      <c r="V54" s="52">
        <f t="shared" si="3"/>
        <v>108.12312583064521</v>
      </c>
      <c r="W54" s="61"/>
      <c r="X54" s="57">
        <f>SUM(X55:X58)</f>
        <v>14368.2</v>
      </c>
      <c r="Y54" s="5">
        <f t="shared" si="4"/>
        <v>563.3830264055345</v>
      </c>
    </row>
    <row r="55" spans="1:25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5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3"/>
      <c r="S55" s="77"/>
      <c r="T55" s="88"/>
      <c r="U55" s="51">
        <f t="shared" si="2"/>
        <v>360.7020846910779</v>
      </c>
      <c r="V55" s="52">
        <f t="shared" si="3"/>
        <v>109.87472543387481</v>
      </c>
      <c r="W55" s="61"/>
      <c r="X55" s="57">
        <v>3635.7</v>
      </c>
      <c r="Y55" s="5">
        <f t="shared" si="4"/>
        <v>1878.0427428005612</v>
      </c>
    </row>
    <row r="56" spans="1:25" ht="12.75" customHeight="1" hidden="1">
      <c r="A56" s="60" t="s">
        <v>64</v>
      </c>
      <c r="B56" s="55"/>
      <c r="C56" s="57"/>
      <c r="D56" s="57"/>
      <c r="E56" s="57"/>
      <c r="F56" s="56">
        <f t="shared" si="5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3"/>
      <c r="S56" s="77"/>
      <c r="T56" s="88"/>
      <c r="U56" s="51">
        <f t="shared" si="2"/>
        <v>0</v>
      </c>
      <c r="V56" s="52">
        <f t="shared" si="3"/>
        <v>0</v>
      </c>
      <c r="W56" s="61"/>
      <c r="X56" s="57"/>
      <c r="Y56" s="5" t="e">
        <f t="shared" si="4"/>
        <v>#DIV/0!</v>
      </c>
    </row>
    <row r="57" spans="1:25" ht="11.25" customHeight="1" hidden="1">
      <c r="A57" s="60" t="s">
        <v>65</v>
      </c>
      <c r="B57" s="55"/>
      <c r="C57" s="57"/>
      <c r="D57" s="57"/>
      <c r="E57" s="57"/>
      <c r="F57" s="56">
        <f t="shared" si="5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3"/>
      <c r="S57" s="77"/>
      <c r="T57" s="88"/>
      <c r="U57" s="51"/>
      <c r="V57" s="52"/>
      <c r="W57" s="61"/>
      <c r="X57" s="57">
        <v>4052.8</v>
      </c>
      <c r="Y57" s="5"/>
    </row>
    <row r="58" spans="1:25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5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3"/>
      <c r="S58" s="77"/>
      <c r="T58" s="88"/>
      <c r="U58" s="51">
        <f t="shared" si="2"/>
        <v>121.05560307955517</v>
      </c>
      <c r="V58" s="52">
        <f t="shared" si="3"/>
        <v>108.366124893071</v>
      </c>
      <c r="W58" s="61"/>
      <c r="X58" s="57">
        <v>6679.7</v>
      </c>
      <c r="Y58" s="5">
        <f t="shared" si="4"/>
        <v>189.64923574412026</v>
      </c>
    </row>
    <row r="59" spans="1:25" ht="15" customHeight="1" hidden="1">
      <c r="A59" s="46" t="s">
        <v>67</v>
      </c>
      <c r="B59" s="47" t="s">
        <v>68</v>
      </c>
      <c r="C59" s="57"/>
      <c r="D59" s="57"/>
      <c r="E59" s="48">
        <f aca="true" t="shared" si="7" ref="E59:N59">E61</f>
        <v>491.8</v>
      </c>
      <c r="F59" s="48">
        <f t="shared" si="7"/>
        <v>130</v>
      </c>
      <c r="G59" s="48">
        <f t="shared" si="7"/>
        <v>130</v>
      </c>
      <c r="H59" s="48">
        <f t="shared" si="7"/>
        <v>0</v>
      </c>
      <c r="I59" s="48">
        <f t="shared" si="7"/>
        <v>0</v>
      </c>
      <c r="J59" s="48">
        <f>J61</f>
        <v>930</v>
      </c>
      <c r="K59" s="48">
        <f t="shared" si="7"/>
        <v>140</v>
      </c>
      <c r="L59" s="48">
        <f t="shared" si="7"/>
        <v>140</v>
      </c>
      <c r="M59" s="48">
        <f t="shared" si="7"/>
        <v>0</v>
      </c>
      <c r="N59" s="48">
        <f t="shared" si="7"/>
        <v>0</v>
      </c>
      <c r="O59" s="47"/>
      <c r="P59" s="50"/>
      <c r="Q59" s="76"/>
      <c r="R59" s="81"/>
      <c r="S59" s="76"/>
      <c r="T59" s="52"/>
      <c r="U59" s="51">
        <f t="shared" si="2"/>
        <v>715.3846153846155</v>
      </c>
      <c r="V59" s="52">
        <f t="shared" si="3"/>
        <v>107.6923076923077</v>
      </c>
      <c r="W59" s="61"/>
      <c r="X59" s="48">
        <f>X61</f>
        <v>0</v>
      </c>
      <c r="Y59" s="5"/>
    </row>
    <row r="60" spans="1:25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5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3"/>
      <c r="S60" s="77"/>
      <c r="T60" s="88"/>
      <c r="U60" s="51"/>
      <c r="V60" s="52"/>
      <c r="W60" s="61"/>
      <c r="X60" s="48"/>
      <c r="Y60" s="5"/>
    </row>
    <row r="61" spans="1:25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5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126</v>
      </c>
      <c r="P61" s="58"/>
      <c r="Q61" s="77"/>
      <c r="R61" s="83"/>
      <c r="S61" s="77"/>
      <c r="T61" s="88"/>
      <c r="U61" s="51">
        <f t="shared" si="2"/>
        <v>715.3846153846155</v>
      </c>
      <c r="V61" s="52">
        <f t="shared" si="3"/>
        <v>107.6923076923077</v>
      </c>
      <c r="W61" s="61"/>
      <c r="X61" s="57"/>
      <c r="Y61" s="5"/>
    </row>
    <row r="62" spans="1:25" ht="15" customHeight="1" hidden="1">
      <c r="A62" s="46" t="s">
        <v>72</v>
      </c>
      <c r="B62" s="47" t="s">
        <v>73</v>
      </c>
      <c r="C62" s="48">
        <f aca="true" t="shared" si="8" ref="C62:N62">SUM(C63:C66)</f>
        <v>868060</v>
      </c>
      <c r="D62" s="48">
        <f t="shared" si="8"/>
        <v>0</v>
      </c>
      <c r="E62" s="48">
        <f t="shared" si="8"/>
        <v>972144.5</v>
      </c>
      <c r="F62" s="48">
        <f t="shared" si="8"/>
        <v>939774.4</v>
      </c>
      <c r="G62" s="48">
        <f t="shared" si="8"/>
        <v>482904.39999999997</v>
      </c>
      <c r="H62" s="48">
        <f t="shared" si="8"/>
        <v>391088.5</v>
      </c>
      <c r="I62" s="48">
        <f t="shared" si="8"/>
        <v>65781.5</v>
      </c>
      <c r="J62" s="48">
        <f t="shared" si="8"/>
        <v>723596.9</v>
      </c>
      <c r="K62" s="48">
        <f t="shared" si="8"/>
        <v>1129931.1</v>
      </c>
      <c r="L62" s="48">
        <f t="shared" si="8"/>
        <v>582000</v>
      </c>
      <c r="M62" s="48">
        <f t="shared" si="8"/>
        <v>484038.6</v>
      </c>
      <c r="N62" s="48">
        <f t="shared" si="8"/>
        <v>63892.5</v>
      </c>
      <c r="O62" s="47"/>
      <c r="P62" s="50"/>
      <c r="Q62" s="76"/>
      <c r="R62" s="81"/>
      <c r="S62" s="76"/>
      <c r="T62" s="52"/>
      <c r="U62" s="51">
        <f t="shared" si="2"/>
        <v>149.84268107724844</v>
      </c>
      <c r="V62" s="52">
        <f t="shared" si="3"/>
        <v>120.52074903438445</v>
      </c>
      <c r="W62" s="53" t="e">
        <f>L62/L91*100</f>
        <v>#REF!</v>
      </c>
      <c r="X62" s="48">
        <f>SUM(X63:X66)</f>
        <v>497109.89999999997</v>
      </c>
      <c r="Y62" s="5">
        <f t="shared" si="4"/>
        <v>117.07672689680895</v>
      </c>
    </row>
    <row r="63" spans="1:25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5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3"/>
      <c r="S63" s="77"/>
      <c r="T63" s="88"/>
      <c r="U63" s="51">
        <f t="shared" si="2"/>
        <v>139.75480064107114</v>
      </c>
      <c r="V63" s="52">
        <f t="shared" si="3"/>
        <v>119.36771106853075</v>
      </c>
      <c r="W63" s="61"/>
      <c r="X63" s="57">
        <v>144966.1</v>
      </c>
      <c r="Y63" s="5">
        <f>L63/X63*100</f>
        <v>222.7734622094407</v>
      </c>
    </row>
    <row r="64" spans="1:25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5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3"/>
      <c r="S64" s="77"/>
      <c r="T64" s="88"/>
      <c r="U64" s="51">
        <f t="shared" si="2"/>
        <v>167.34676195469223</v>
      </c>
      <c r="V64" s="52">
        <f t="shared" si="3"/>
        <v>122.30622775309735</v>
      </c>
      <c r="W64" s="61"/>
      <c r="X64" s="57">
        <v>322667</v>
      </c>
      <c r="Y64" s="5">
        <f>L64/X64*100</f>
        <v>68.68536292834409</v>
      </c>
    </row>
    <row r="65" spans="1:25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5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3"/>
      <c r="S65" s="77"/>
      <c r="T65" s="88"/>
      <c r="U65" s="51">
        <f t="shared" si="2"/>
        <v>170.93379114727176</v>
      </c>
      <c r="V65" s="52">
        <f t="shared" si="3"/>
        <v>152.27289691722027</v>
      </c>
      <c r="W65" s="61"/>
      <c r="X65" s="57">
        <v>12560</v>
      </c>
      <c r="Y65" s="5">
        <f t="shared" si="4"/>
        <v>32.48407643312102</v>
      </c>
    </row>
    <row r="66" spans="1:25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5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3"/>
      <c r="S66" s="77"/>
      <c r="T66" s="88"/>
      <c r="U66" s="51">
        <f t="shared" si="2"/>
        <v>132.3139979208227</v>
      </c>
      <c r="V66" s="52">
        <f t="shared" si="3"/>
        <v>117.1258183248574</v>
      </c>
      <c r="W66" s="61"/>
      <c r="X66" s="57">
        <f>SUM(X67:X68)</f>
        <v>16916.8</v>
      </c>
      <c r="Y66" s="5">
        <f t="shared" si="4"/>
        <v>197.13539203631893</v>
      </c>
    </row>
    <row r="67" spans="1:25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5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3"/>
      <c r="S67" s="77"/>
      <c r="T67" s="88"/>
      <c r="U67" s="51">
        <f t="shared" si="2"/>
        <v>138.7362589703408</v>
      </c>
      <c r="V67" s="52">
        <f t="shared" si="3"/>
        <v>117.48616500222633</v>
      </c>
      <c r="W67" s="61"/>
      <c r="X67" s="57">
        <v>9658.6</v>
      </c>
      <c r="Y67" s="5">
        <f t="shared" si="4"/>
        <v>210.35139668274905</v>
      </c>
    </row>
    <row r="68" spans="1:25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5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3"/>
      <c r="S68" s="77"/>
      <c r="T68" s="88"/>
      <c r="U68" s="51">
        <f t="shared" si="2"/>
        <v>122.37984919094428</v>
      </c>
      <c r="V68" s="52">
        <f t="shared" si="3"/>
        <v>116.5684231240552</v>
      </c>
      <c r="W68" s="61"/>
      <c r="X68" s="57">
        <v>7258.2</v>
      </c>
      <c r="Y68" s="5">
        <f t="shared" si="4"/>
        <v>179.5486484252294</v>
      </c>
    </row>
    <row r="69" spans="1:25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156</v>
      </c>
      <c r="R69" s="81">
        <v>255.98</v>
      </c>
      <c r="S69" s="76" t="s">
        <v>172</v>
      </c>
      <c r="T69" s="52">
        <v>58.2</v>
      </c>
      <c r="U69" s="51"/>
      <c r="V69" s="52"/>
      <c r="W69" s="61"/>
      <c r="X69" s="57"/>
      <c r="Y69" s="5"/>
    </row>
    <row r="70" spans="1:25" ht="20.25" customHeight="1">
      <c r="A70" s="60" t="s">
        <v>78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156</v>
      </c>
      <c r="R70" s="83">
        <v>255.98</v>
      </c>
      <c r="S70" s="77" t="s">
        <v>172</v>
      </c>
      <c r="T70" s="88">
        <v>58.2</v>
      </c>
      <c r="U70" s="51"/>
      <c r="V70" s="52"/>
      <c r="W70" s="61"/>
      <c r="X70" s="57"/>
      <c r="Y70" s="5"/>
    </row>
    <row r="71" spans="1:25" ht="23.25" customHeight="1">
      <c r="A71" s="46" t="s">
        <v>133</v>
      </c>
      <c r="B71" s="47" t="s">
        <v>83</v>
      </c>
      <c r="C71" s="48">
        <f aca="true" t="shared" si="9" ref="C71:N71">SUM(C73:C75)</f>
        <v>2273</v>
      </c>
      <c r="D71" s="48">
        <f t="shared" si="9"/>
        <v>0</v>
      </c>
      <c r="E71" s="48">
        <f t="shared" si="9"/>
        <v>3527.3</v>
      </c>
      <c r="F71" s="48">
        <f t="shared" si="9"/>
        <v>3137.3</v>
      </c>
      <c r="G71" s="48">
        <f t="shared" si="9"/>
        <v>3137.3</v>
      </c>
      <c r="H71" s="48">
        <f t="shared" si="9"/>
        <v>0</v>
      </c>
      <c r="I71" s="48">
        <f t="shared" si="9"/>
        <v>0</v>
      </c>
      <c r="J71" s="48">
        <f t="shared" si="9"/>
        <v>3289</v>
      </c>
      <c r="K71" s="48">
        <f t="shared" si="9"/>
        <v>3120</v>
      </c>
      <c r="L71" s="48">
        <f t="shared" si="9"/>
        <v>3120</v>
      </c>
      <c r="M71" s="48">
        <f t="shared" si="9"/>
        <v>0</v>
      </c>
      <c r="N71" s="48">
        <f t="shared" si="9"/>
        <v>0</v>
      </c>
      <c r="O71" s="47"/>
      <c r="P71" s="50">
        <v>3350</v>
      </c>
      <c r="Q71" s="76" t="s">
        <v>157</v>
      </c>
      <c r="R71" s="81">
        <v>11600.6</v>
      </c>
      <c r="S71" s="76" t="s">
        <v>173</v>
      </c>
      <c r="T71" s="52">
        <v>21.4</v>
      </c>
      <c r="U71" s="51">
        <f t="shared" si="2"/>
        <v>104.8353679915851</v>
      </c>
      <c r="V71" s="52">
        <f t="shared" si="3"/>
        <v>99.4485704268001</v>
      </c>
      <c r="W71" s="63" t="e">
        <f>L71/L91*100</f>
        <v>#REF!</v>
      </c>
      <c r="X71" s="48">
        <f>SUM(X73:X75)</f>
        <v>1570.6</v>
      </c>
      <c r="Y71" s="5">
        <f t="shared" si="4"/>
        <v>198.65019737679867</v>
      </c>
    </row>
    <row r="72" spans="1:25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157</v>
      </c>
      <c r="R72" s="83">
        <v>11600.6</v>
      </c>
      <c r="S72" s="77" t="s">
        <v>173</v>
      </c>
      <c r="T72" s="88">
        <v>21.4</v>
      </c>
      <c r="U72" s="51"/>
      <c r="V72" s="52"/>
      <c r="W72" s="63"/>
      <c r="X72" s="48"/>
      <c r="Y72" s="5"/>
    </row>
    <row r="73" spans="1:25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5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3"/>
      <c r="S73" s="77"/>
      <c r="T73" s="88"/>
      <c r="U73" s="51">
        <f t="shared" si="2"/>
        <v>125</v>
      </c>
      <c r="V73" s="52">
        <f t="shared" si="3"/>
        <v>100</v>
      </c>
      <c r="W73" s="61"/>
      <c r="X73" s="57">
        <v>275</v>
      </c>
      <c r="Y73" s="5">
        <f t="shared" si="4"/>
        <v>145.45454545454547</v>
      </c>
    </row>
    <row r="74" spans="1:25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5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3"/>
      <c r="S74" s="77"/>
      <c r="T74" s="88"/>
      <c r="U74" s="51">
        <f t="shared" si="2"/>
        <v>114.58333333333333</v>
      </c>
      <c r="V74" s="52">
        <f t="shared" si="3"/>
        <v>100</v>
      </c>
      <c r="W74" s="61"/>
      <c r="X74" s="57">
        <v>313.3</v>
      </c>
      <c r="Y74" s="5">
        <f t="shared" si="4"/>
        <v>153.20778806255984</v>
      </c>
    </row>
    <row r="75" spans="1:25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5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3"/>
      <c r="S75" s="77"/>
      <c r="T75" s="88"/>
      <c r="U75" s="51">
        <f t="shared" si="2"/>
        <v>99.18929694768084</v>
      </c>
      <c r="V75" s="52">
        <f t="shared" si="3"/>
        <v>99.23359766092233</v>
      </c>
      <c r="W75" s="61"/>
      <c r="X75" s="57">
        <v>982.3</v>
      </c>
      <c r="Y75" s="5">
        <f t="shared" si="4"/>
        <v>228.03624147409144</v>
      </c>
    </row>
    <row r="76" spans="1:25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0" ref="E76:N76">SUM(E78:E78)</f>
        <v>0</v>
      </c>
      <c r="F76" s="48">
        <f t="shared" si="10"/>
        <v>0</v>
      </c>
      <c r="G76" s="48">
        <f t="shared" si="10"/>
        <v>0</v>
      </c>
      <c r="H76" s="48">
        <f t="shared" si="10"/>
        <v>0</v>
      </c>
      <c r="I76" s="48">
        <f t="shared" si="10"/>
        <v>0</v>
      </c>
      <c r="J76" s="48">
        <f t="shared" si="10"/>
        <v>0</v>
      </c>
      <c r="K76" s="48">
        <f t="shared" si="10"/>
        <v>0</v>
      </c>
      <c r="L76" s="48">
        <f t="shared" si="10"/>
        <v>0</v>
      </c>
      <c r="M76" s="48">
        <f t="shared" si="10"/>
        <v>0</v>
      </c>
      <c r="N76" s="48">
        <f t="shared" si="10"/>
        <v>0</v>
      </c>
      <c r="O76" s="47"/>
      <c r="P76" s="50">
        <v>10</v>
      </c>
      <c r="Q76" s="76"/>
      <c r="R76" s="81">
        <v>346.4</v>
      </c>
      <c r="S76" s="76" t="s">
        <v>174</v>
      </c>
      <c r="T76" s="88">
        <v>50</v>
      </c>
      <c r="U76" s="51"/>
      <c r="V76" s="52"/>
      <c r="W76" s="61"/>
      <c r="X76" s="57"/>
      <c r="Y76" s="5"/>
    </row>
    <row r="77" spans="1:25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158</v>
      </c>
      <c r="P77" s="50"/>
      <c r="Q77" s="76"/>
      <c r="R77" s="83">
        <v>346.4</v>
      </c>
      <c r="S77" s="76" t="s">
        <v>174</v>
      </c>
      <c r="T77" s="88">
        <v>50</v>
      </c>
      <c r="U77" s="51"/>
      <c r="V77" s="52"/>
      <c r="W77" s="61"/>
      <c r="X77" s="57"/>
      <c r="Y77" s="5"/>
    </row>
    <row r="78" spans="1:25" ht="0.75" customHeight="1" hidden="1">
      <c r="A78" s="60" t="s">
        <v>92</v>
      </c>
      <c r="B78" s="55"/>
      <c r="C78" s="57"/>
      <c r="D78" s="57"/>
      <c r="E78" s="57"/>
      <c r="F78" s="56">
        <f aca="true" t="shared" si="11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77"/>
      <c r="T78" s="87"/>
      <c r="U78" s="51" t="e">
        <f aca="true" t="shared" si="12" ref="U78:U91">J78/G78*100</f>
        <v>#DIV/0!</v>
      </c>
      <c r="V78" s="52"/>
      <c r="W78" s="61"/>
      <c r="X78" s="57"/>
      <c r="Y78" s="5"/>
    </row>
    <row r="79" spans="1:25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1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77"/>
      <c r="T79" s="87"/>
      <c r="U79" s="51">
        <f t="shared" si="12"/>
        <v>113.96825396825396</v>
      </c>
      <c r="V79" s="52">
        <f aca="true" t="shared" si="13" ref="V79:V91">L79/G79*100</f>
        <v>113.96825396825396</v>
      </c>
      <c r="W79" s="61"/>
      <c r="X79" s="57">
        <v>3441.8</v>
      </c>
      <c r="Y79" s="5">
        <f aca="true" t="shared" si="14" ref="Y79:Y91">L79/X79*100</f>
        <v>208.6117729095241</v>
      </c>
    </row>
    <row r="80" spans="1:25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1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77"/>
      <c r="T80" s="87"/>
      <c r="U80" s="51">
        <f t="shared" si="12"/>
        <v>294.0845070422535</v>
      </c>
      <c r="V80" s="52"/>
      <c r="W80" s="61"/>
      <c r="X80" s="57">
        <v>14181.6</v>
      </c>
      <c r="Y80" s="5">
        <f t="shared" si="14"/>
        <v>2.944660687087494</v>
      </c>
    </row>
    <row r="81" spans="1:25" ht="14.25" customHeight="1" hidden="1">
      <c r="A81" s="60" t="s">
        <v>97</v>
      </c>
      <c r="B81" s="55"/>
      <c r="C81" s="57"/>
      <c r="D81" s="57"/>
      <c r="E81" s="57"/>
      <c r="F81" s="56">
        <f t="shared" si="11"/>
        <v>0</v>
      </c>
      <c r="G81" s="57"/>
      <c r="H81" s="57"/>
      <c r="I81" s="57"/>
      <c r="J81" s="57"/>
      <c r="K81" s="57">
        <f aca="true" t="shared" si="15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77"/>
      <c r="T81" s="87"/>
      <c r="U81" s="51" t="e">
        <f t="shared" si="12"/>
        <v>#DIV/0!</v>
      </c>
      <c r="V81" s="52" t="e">
        <f t="shared" si="13"/>
        <v>#DIV/0!</v>
      </c>
      <c r="W81" s="61"/>
      <c r="X81" s="57"/>
      <c r="Y81" s="5" t="e">
        <f t="shared" si="14"/>
        <v>#DIV/0!</v>
      </c>
    </row>
    <row r="82" spans="1:25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1"/>
        <v>19459.4</v>
      </c>
      <c r="G82" s="57">
        <v>10380</v>
      </c>
      <c r="H82" s="57">
        <v>9079.4</v>
      </c>
      <c r="I82" s="57"/>
      <c r="J82" s="57"/>
      <c r="K82" s="57">
        <f t="shared" si="15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77"/>
      <c r="T82" s="87"/>
      <c r="U82" s="51">
        <f t="shared" si="12"/>
        <v>0</v>
      </c>
      <c r="V82" s="52">
        <f t="shared" si="13"/>
        <v>0</v>
      </c>
      <c r="W82" s="61"/>
      <c r="X82" s="57">
        <v>6400.4</v>
      </c>
      <c r="Y82" s="5">
        <f t="shared" si="14"/>
        <v>0</v>
      </c>
    </row>
    <row r="83" spans="1:25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1"/>
        <v>18065</v>
      </c>
      <c r="G83" s="57"/>
      <c r="H83" s="57">
        <v>18065</v>
      </c>
      <c r="I83" s="57"/>
      <c r="J83" s="57">
        <v>300</v>
      </c>
      <c r="K83" s="57">
        <f t="shared" si="15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77"/>
      <c r="T83" s="87"/>
      <c r="U83" s="51"/>
      <c r="V83" s="52"/>
      <c r="W83" s="61"/>
      <c r="X83" s="57">
        <v>9504.4</v>
      </c>
      <c r="Y83" s="5">
        <f t="shared" si="14"/>
        <v>2.7460965447582173</v>
      </c>
    </row>
    <row r="84" spans="1:25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1"/>
        <v>7600</v>
      </c>
      <c r="G84" s="57">
        <v>7600</v>
      </c>
      <c r="H84" s="57"/>
      <c r="I84" s="57"/>
      <c r="J84" s="57">
        <v>5257</v>
      </c>
      <c r="K84" s="57">
        <f t="shared" si="15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77"/>
      <c r="T84" s="87"/>
      <c r="U84" s="51">
        <f t="shared" si="12"/>
        <v>69.17105263157895</v>
      </c>
      <c r="V84" s="52">
        <f t="shared" si="13"/>
        <v>68.42105263157895</v>
      </c>
      <c r="W84" s="61"/>
      <c r="X84" s="57">
        <v>3408.6</v>
      </c>
      <c r="Y84" s="5">
        <f t="shared" si="14"/>
        <v>152.55530129672005</v>
      </c>
    </row>
    <row r="85" spans="1:25" ht="18.75" customHeight="1">
      <c r="A85" s="46" t="s">
        <v>91</v>
      </c>
      <c r="B85" s="47" t="s">
        <v>137</v>
      </c>
      <c r="C85" s="48">
        <f aca="true" t="shared" si="16" ref="C85:N85">SUM(C86:C88)</f>
        <v>114339</v>
      </c>
      <c r="D85" s="48">
        <f t="shared" si="16"/>
        <v>0</v>
      </c>
      <c r="E85" s="48">
        <f t="shared" si="16"/>
        <v>178445</v>
      </c>
      <c r="F85" s="48">
        <f t="shared" si="16"/>
        <v>146408.2</v>
      </c>
      <c r="G85" s="48">
        <f t="shared" si="16"/>
        <v>146408.2</v>
      </c>
      <c r="H85" s="48">
        <f t="shared" si="16"/>
        <v>0</v>
      </c>
      <c r="I85" s="48">
        <f t="shared" si="16"/>
        <v>0</v>
      </c>
      <c r="J85" s="48">
        <f t="shared" si="16"/>
        <v>186361.5</v>
      </c>
      <c r="K85" s="48">
        <f t="shared" si="16"/>
        <v>185337.5</v>
      </c>
      <c r="L85" s="48">
        <f t="shared" si="16"/>
        <v>186361.5</v>
      </c>
      <c r="M85" s="48">
        <f t="shared" si="16"/>
        <v>0</v>
      </c>
      <c r="N85" s="48">
        <f t="shared" si="16"/>
        <v>0</v>
      </c>
      <c r="O85" s="47"/>
      <c r="P85" s="50">
        <v>70</v>
      </c>
      <c r="Q85" s="76"/>
      <c r="R85" s="81">
        <v>287.8</v>
      </c>
      <c r="S85" s="76" t="s">
        <v>175</v>
      </c>
      <c r="T85" s="52">
        <v>9.3</v>
      </c>
      <c r="U85" s="51">
        <f t="shared" si="12"/>
        <v>127.28897698352961</v>
      </c>
      <c r="V85" s="52">
        <f t="shared" si="13"/>
        <v>127.28897698352961</v>
      </c>
      <c r="W85" s="53" t="e">
        <f>L85/L91*100</f>
        <v>#REF!</v>
      </c>
      <c r="X85" s="48">
        <f>SUM(X86:X89)</f>
        <v>39732.5</v>
      </c>
      <c r="Y85" s="5">
        <f t="shared" si="14"/>
        <v>469.04045806329833</v>
      </c>
    </row>
    <row r="86" spans="1:25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1"/>
        <v>146408.2</v>
      </c>
      <c r="G86" s="57">
        <v>146408.2</v>
      </c>
      <c r="H86" s="57"/>
      <c r="I86" s="57"/>
      <c r="J86" s="57">
        <v>185337.5</v>
      </c>
      <c r="K86" s="57">
        <f t="shared" si="15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83"/>
      <c r="S86" s="77"/>
      <c r="T86" s="88"/>
      <c r="U86" s="51">
        <f t="shared" si="12"/>
        <v>126.58956260646602</v>
      </c>
      <c r="V86" s="52">
        <f t="shared" si="13"/>
        <v>126.58956260646602</v>
      </c>
      <c r="W86" s="45"/>
      <c r="X86" s="57">
        <v>39732.5</v>
      </c>
      <c r="Y86" s="5">
        <f t="shared" si="14"/>
        <v>466.46322280249166</v>
      </c>
    </row>
    <row r="87" spans="1:25" ht="15.75" customHeight="1" hidden="1">
      <c r="A87" s="60" t="s">
        <v>104</v>
      </c>
      <c r="B87" s="55"/>
      <c r="C87" s="57"/>
      <c r="D87" s="57"/>
      <c r="E87" s="57"/>
      <c r="F87" s="56">
        <f t="shared" si="11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83"/>
      <c r="S87" s="77"/>
      <c r="T87" s="88"/>
      <c r="U87" s="51"/>
      <c r="V87" s="52"/>
      <c r="W87" s="45"/>
      <c r="X87" s="57"/>
      <c r="Y87" s="5"/>
    </row>
    <row r="88" spans="1:25" ht="16.5" customHeight="1" hidden="1">
      <c r="A88" s="60" t="s">
        <v>106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83"/>
      <c r="S88" s="77"/>
      <c r="T88" s="88"/>
      <c r="U88" s="51" t="e">
        <f t="shared" si="12"/>
        <v>#DIV/0!</v>
      </c>
      <c r="V88" s="52"/>
      <c r="W88" s="45"/>
      <c r="X88" s="57"/>
      <c r="Y88" s="5"/>
    </row>
    <row r="89" spans="1:25" ht="18" customHeight="1">
      <c r="A89" s="60" t="s">
        <v>138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83">
        <v>287.8</v>
      </c>
      <c r="S89" s="77" t="s">
        <v>175</v>
      </c>
      <c r="T89" s="88">
        <v>9.3</v>
      </c>
      <c r="U89" s="51" t="e">
        <f t="shared" si="12"/>
        <v>#DIV/0!</v>
      </c>
      <c r="V89" s="52" t="e">
        <f t="shared" si="13"/>
        <v>#DIV/0!</v>
      </c>
      <c r="W89" s="45"/>
      <c r="X89" s="57"/>
      <c r="Y89" s="5"/>
    </row>
    <row r="90" spans="1:25" ht="0" customHeight="1" hidden="1">
      <c r="A90" s="64" t="s">
        <v>131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130</v>
      </c>
      <c r="P90" s="68"/>
      <c r="Q90" s="78"/>
      <c r="R90" s="85"/>
      <c r="S90" s="78"/>
      <c r="T90" s="90"/>
      <c r="U90" s="51"/>
      <c r="V90" s="52"/>
      <c r="W90" s="45"/>
      <c r="X90" s="57"/>
      <c r="Y90" s="5"/>
    </row>
    <row r="91" spans="1:25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6">
        <v>51078.7</v>
      </c>
      <c r="S91" s="79">
        <v>15671.27</v>
      </c>
      <c r="T91" s="91">
        <v>30.7</v>
      </c>
      <c r="U91" s="51" t="e">
        <f t="shared" si="12"/>
        <v>#REF!</v>
      </c>
      <c r="V91" s="52" t="e">
        <f t="shared" si="13"/>
        <v>#REF!</v>
      </c>
      <c r="W91" s="74" t="e">
        <f>SUM(W14:W86)</f>
        <v>#REF!</v>
      </c>
      <c r="X91" s="49" t="e">
        <f>SUM(X14+X33+X38+X50+X59+X62+X71+#REF!+#REF!+X85)</f>
        <v>#REF!</v>
      </c>
      <c r="Y91" s="5" t="e">
        <f t="shared" si="14"/>
        <v>#REF!</v>
      </c>
    </row>
    <row r="92" spans="1:25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2"/>
      <c r="S92" s="32"/>
      <c r="T92" s="37">
        <v>63802.8</v>
      </c>
      <c r="U92" s="6"/>
      <c r="V92" s="7"/>
      <c r="W92" s="8"/>
      <c r="X92" s="9">
        <v>76369.2</v>
      </c>
      <c r="Y92" s="10"/>
    </row>
    <row r="93" spans="1:24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2"/>
      <c r="S93" s="12"/>
      <c r="T93" s="15">
        <f>L93+M93+N93</f>
        <v>2437436.2</v>
      </c>
      <c r="U93" s="14"/>
      <c r="V93" s="17"/>
      <c r="W93" s="18"/>
      <c r="X93" s="19"/>
    </row>
    <row r="94" ht="7.5" customHeight="1">
      <c r="L94" s="21"/>
    </row>
    <row r="95" spans="1:19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  <c r="R95" s="24"/>
      <c r="S95" s="24"/>
    </row>
    <row r="96" spans="1:19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  <c r="R97" s="24"/>
      <c r="S97" s="24"/>
    </row>
    <row r="98" spans="1:19" ht="15" customHeight="1">
      <c r="A98" s="80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  <c r="R98" s="24"/>
      <c r="S98" s="24"/>
    </row>
    <row r="99" spans="1:19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  <c r="R99" s="24"/>
      <c r="S99" s="24"/>
    </row>
    <row r="100" spans="1:19" ht="12.75" customHeight="1">
      <c r="A100" s="30"/>
      <c r="B100" s="24"/>
      <c r="C100" s="2"/>
      <c r="D100" s="2"/>
      <c r="E100" s="2"/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2:19" ht="12.75"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5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29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2.75">
      <c r="A107" s="2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T10:T12"/>
    <mergeCell ref="U10:U12"/>
    <mergeCell ref="P10:P12"/>
    <mergeCell ref="Q10:Q12"/>
    <mergeCell ref="V10:V12"/>
    <mergeCell ref="W10:W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2017-08-17T11:24:21Z</cp:lastPrinted>
  <dcterms:created xsi:type="dcterms:W3CDTF">2007-10-24T16:54:59Z</dcterms:created>
  <dcterms:modified xsi:type="dcterms:W3CDTF">2017-08-17T11:24:44Z</dcterms:modified>
  <cp:category/>
  <cp:version/>
  <cp:contentType/>
  <cp:contentStatus/>
</cp:coreProperties>
</file>