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845" activeTab="0"/>
  </bookViews>
  <sheets>
    <sheet name="Пр.2" sheetId="1" r:id="rId1"/>
    <sheet name="Пр.3  " sheetId="2" r:id="rId2"/>
    <sheet name="Пр.5" sheetId="3" r:id="rId3"/>
    <sheet name="Пр.8" sheetId="4" r:id="rId4"/>
    <sheet name="Пр.13" sheetId="5" r:id="rId5"/>
    <sheet name="Пр.24" sheetId="6" r:id="rId6"/>
    <sheet name="Пр.29" sheetId="7" r:id="rId7"/>
  </sheets>
  <definedNames>
    <definedName name="_xlnm.Print_Titles" localSheetId="0">'Пр.2'!$10:$11</definedName>
    <definedName name="_xlnm.Print_Titles" localSheetId="5">'Пр.24'!$12:$12</definedName>
    <definedName name="_xlnm.Print_Titles" localSheetId="1">'Пр.3  '!$10:$10</definedName>
    <definedName name="_xlnm.Print_Titles" localSheetId="3">'Пр.8'!$10:$11</definedName>
  </definedNames>
  <calcPr fullCalcOnLoad="1"/>
</workbook>
</file>

<file path=xl/sharedStrings.xml><?xml version="1.0" encoding="utf-8"?>
<sst xmlns="http://schemas.openxmlformats.org/spreadsheetml/2006/main" count="652" uniqueCount="592">
  <si>
    <t xml:space="preserve"> 2 02 03013 05 0000 151</t>
  </si>
  <si>
    <t>на обеспечение мер социальной поддержки реабилитированных лиц и лиц, признанных пострадавшими от политических репрессий, в том числе</t>
  </si>
  <si>
    <t>- на предоставление поддержки по оплате жилья и коммунальных услуг ОБ</t>
  </si>
  <si>
    <t>- на предоставление ежемесячной денежной выплаты ОБ</t>
  </si>
  <si>
    <t>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</si>
  <si>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семью, в том числе:</t>
  </si>
  <si>
    <t>- за счет средств областного бюджета</t>
  </si>
  <si>
    <t>2 02 03021 05 0000 151</t>
  </si>
  <si>
    <t>на ежемесячное денежное вознаграждение за классное руководство</t>
  </si>
  <si>
    <t xml:space="preserve"> 2 02 03022 05 0000 151</t>
  </si>
  <si>
    <t>на предоставление гражданам субсидий на оплату жилого помещения и коммунальных услуг</t>
  </si>
  <si>
    <t xml:space="preserve"> 2 02 03024 05 0000 151</t>
  </si>
  <si>
    <t>на выполнение передаваемых полномочий субъектов Российской Федерации, в том числе</t>
  </si>
  <si>
    <t>- в сфере архивного дела</t>
  </si>
  <si>
    <t>- в сфере профилактики безнадзорности и правонарушений несовершеннолетних</t>
  </si>
  <si>
    <t>-  на предоставление мер социальной поддержки в части изготовления и ремонта зубных протезов отдельным категориям граждан, проживающим в Ленинградской области</t>
  </si>
  <si>
    <t>- на предоставление социального обслуживания населения</t>
  </si>
  <si>
    <t>- на организацию социальной помощи и социальной защиты населения</t>
  </si>
  <si>
    <t>- на  предоставление государственной социальной помощи в форме единовременной денежной выплаты или натуральной помощи</t>
  </si>
  <si>
    <t>- на выплаты социального пособия на погребение</t>
  </si>
  <si>
    <t>- на меры социальной поддержки по предоставлению единовременной выплаты лицам состоящим в браке 50, 60 ,70 и 75 лет</t>
  </si>
  <si>
    <t>- на осуществление отдельных полномочий по предоставлению мер социальной  поддержки многодетным семьям по оплате жилья и коммунальных услуг</t>
  </si>
  <si>
    <t>- на меры социальной поддержки сельским специалистам по оплате жилья и коммунальных услуг</t>
  </si>
  <si>
    <t>- на меры социальной поддержки лицам, которым присвоено звание "Ветеран труда Ленинградской области"</t>
  </si>
  <si>
    <t>- на меры социальной поддержки в форме единовременного пособия при рождении ребенка</t>
  </si>
  <si>
    <t>- на меры социальной поддержки многодетным семьям по предоставлению ежегодной денежной выплаты</t>
  </si>
  <si>
    <t>- на меры социальной поддержки многодетным семьям по предоставлению льготного проезда детям</t>
  </si>
  <si>
    <t>- исполнение органами местного самоуправления Ленинградской области части функций по исполнению областного бюджета Ленинградской области</t>
  </si>
  <si>
    <t>- в сфере административных правоотношений</t>
  </si>
  <si>
    <t>- на 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</si>
  <si>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- на передачу полномочий в сфере жилищных отношений</t>
  </si>
  <si>
    <t xml:space="preserve"> на меры социальной поддержки инвалидам, получившим транспортные средства бесплатно или приобретшим его на льготных условиях; инвалидам войны I и II групп, приобретшим транспортные средства за полную стоимость; инвалидам вследствие общего заболевания; инвалидам с детства, детям-инвалидам, имеющим медицинские показания на обеспечение транспортным средством и приобретшим его самостоятельно, в части выплаты денежной компенсации расходов на бензин, ремонт, техническое обслуживание транспортных средств и запасные части к ним </t>
  </si>
  <si>
    <t>- на организацию опеки и попечительства ОБ</t>
  </si>
  <si>
    <t>- на меры социальной поддержки по оплате за найм, техническое обслуживание и отопление жилья, закрепленного за детьми сиротами</t>
  </si>
  <si>
    <t>- на обеспечение бесплатного проезда детей-сирот и детей, оставшихся без попечения родителей, обучающихся в образовательных муниципальных учреждениях</t>
  </si>
  <si>
    <t>- на осуществление отдельных государственных полномочий Ленинградской области по поддержке сельскохозяйственного производства</t>
  </si>
  <si>
    <t>- на выплату ежемесячного пособия на ребенка</t>
  </si>
  <si>
    <t>- на предоставление ежемесячной денежной выплаты ветеранам труда</t>
  </si>
  <si>
    <t>-  ЕДК ветеранам труда по оплате жилья и коммунальных услуг</t>
  </si>
  <si>
    <t>- на предоставление ежемесячной денежной выплаты труженикам тыла</t>
  </si>
  <si>
    <t>-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</si>
  <si>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- на питание обучающихся в общеобразовательных учреждениях</t>
  </si>
  <si>
    <t>- на меры социальной поддержки многодетных семей по предоставлению материнского капитала на третьего ребенка и последующих детей</t>
  </si>
  <si>
    <t>- по расчету и предоставлению дотаций бюджетам поселений</t>
  </si>
  <si>
    <t>- по подготовке граждан, желающих принять на воспитание в свою семью ребенка, оставшегося без попечения родителей</t>
  </si>
  <si>
    <t>- на обеспечение текущего ремонта жилых помещений, находящихся в собственности у детей-сирот и детей, оставшихся без попечения родителей,  предоставленных им по договору социального найма</t>
  </si>
  <si>
    <t xml:space="preserve"> 2 02 03027 05 0000 151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</si>
  <si>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родителю, в том числе</t>
  </si>
  <si>
    <t>- на содержание ребенка в семье опекуна и приемной семье ОБ</t>
  </si>
  <si>
    <t>- на оплату труда приемного родителя ОБ</t>
  </si>
  <si>
    <t>2 02 03029 05 0000 151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</si>
  <si>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образования, в том числе</t>
  </si>
  <si>
    <t>- на выплату компенсации части родительской платы ОБ</t>
  </si>
  <si>
    <t>2 02 03090 05 0000 151</t>
  </si>
  <si>
    <t>Субвенция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</si>
  <si>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 xml:space="preserve"> 2 02 04000 00 0000 151</t>
  </si>
  <si>
    <t xml:space="preserve"> ИНЫЕ МЕЖБЮДЖЕТНЫЕ ТРАНСФЕРТЫ</t>
  </si>
  <si>
    <t>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</si>
  <si>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</si>
  <si>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 - сельские поселения</t>
  </si>
  <si>
    <t xml:space="preserve">   - МО г.Волхов</t>
  </si>
  <si>
    <t>(в редакции от 29 июля 2014 года № 31)</t>
  </si>
  <si>
    <t>(Приложение 2)</t>
  </si>
  <si>
    <t>(Приложение 3)</t>
  </si>
  <si>
    <t>(Приложение 5)</t>
  </si>
  <si>
    <t>(в редакции от 29 июля  2014 года № 31)</t>
  </si>
  <si>
    <t>(Приложение 8)</t>
  </si>
  <si>
    <t>(Приложение 13)</t>
  </si>
  <si>
    <t>(в редакции от 29 июля 2014 года №  31)</t>
  </si>
  <si>
    <t>(Приложение 29)</t>
  </si>
  <si>
    <t>Распределение бюджетных ассигнований по разделам подразделам на 2014 год</t>
  </si>
  <si>
    <t>Адресная  программа  капитальных  вложений на  2014  год  за счет средств местного бюджета по  объектам  Волховского муниципального района</t>
  </si>
  <si>
    <t>Ремонт ВОС</t>
  </si>
  <si>
    <t>Замена участка водопровода Ду 100 и Ду 150, ул.Космонавтов д. 2,3</t>
  </si>
  <si>
    <t>На осуществление полномочий по предоставлению субсидий телерадиокомпаниям и телерадиоорганизациям,  периодическим изданиям,  учрежденным органами  законодательной и исполнительной власти в рамках подпрограммы "Общество и власть " муниципальной программы МО город Волхов "Устойчивое общественное развитие в МО город Волхов"</t>
  </si>
  <si>
    <t>Иные межбюджетные трансферты на реализацию мероприятий по повышению надежности и энергетической эффективности в системах водоснабжения и водоотведения в рамках подпрограммы "Водоснабжение и водоотведение в Волховском муниципальном районе на 2013-2014 годы" 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Волховском муниципальном районе"</t>
  </si>
  <si>
    <t>Итого дотации</t>
  </si>
  <si>
    <t xml:space="preserve">Иные межбюжетные трансферты бюджетам муниципальных образований </t>
  </si>
  <si>
    <t>Формы, цели и объем межбюджетных трансфертов
бюджетам муниципальных образований Волховского муниципального района
на 2014 год</t>
  </si>
  <si>
    <t>Обеспечение мероприятий по переселение граждан из аварийного жилищного фонда с учетом развития малоэтажного жилищного строительства в рамках подпрограммы "Переселение граждан из аварийного жилищного фонда на территории Волховского муниципального района" муниципальной программы "Обеспечение качественным жильем граждан на территории Волховского муниципального района" на 2014-2016 годы</t>
  </si>
  <si>
    <t>Наименование раздела и подраздела</t>
  </si>
  <si>
    <t>Бюджет всего (тыс.руб.)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</si>
  <si>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</si>
  <si>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Всего расходов</t>
  </si>
  <si>
    <t>0801</t>
  </si>
  <si>
    <t>Культура</t>
  </si>
  <si>
    <t>0702</t>
  </si>
  <si>
    <t>Общее образование</t>
  </si>
  <si>
    <t>1101</t>
  </si>
  <si>
    <t>Физическая культура</t>
  </si>
  <si>
    <t>0501</t>
  </si>
  <si>
    <t>Жилищное хозяйство</t>
  </si>
  <si>
    <t>Иные межбюджетные трансфетры на  софинансирование строительства и капитального ремонта спортивных площадок в рамках подпрограммы "Развитие объектов физической культуры и спорта в Волховском муниципальном районе" муниципальной программы "Развитие физической культуры и спорта в Волховском муниципальном районе"</t>
  </si>
  <si>
    <t>0605</t>
  </si>
  <si>
    <t>0405</t>
  </si>
  <si>
    <t>Сельское хозяйство и рыболовство</t>
  </si>
  <si>
    <t>0412</t>
  </si>
  <si>
    <t>Другие вопросы в области национальной экономики</t>
  </si>
  <si>
    <t>0408</t>
  </si>
  <si>
    <t>1002</t>
  </si>
  <si>
    <t>Социальное обслуживание населения</t>
  </si>
  <si>
    <t>Транспорт</t>
  </si>
  <si>
    <t>Пенсионное обеспечение</t>
  </si>
  <si>
    <t>0104</t>
  </si>
  <si>
    <t>0113</t>
  </si>
  <si>
    <t>Другие общегосударственные вопросы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</si>
  <si>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</si>
  <si>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</si>
  <si>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</si>
  <si>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</si>
  <si>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0102</t>
  </si>
  <si>
    <t>Функционирование высшего должностного лица субъекта Российской Федерации и муниципального образования</t>
  </si>
  <si>
    <t>Сумма
(тысяч рублей)</t>
  </si>
  <si>
    <t>КЦСР</t>
  </si>
  <si>
    <t>Наименование</t>
  </si>
  <si>
    <t>решением Совета депутатов</t>
  </si>
  <si>
    <t>УТВЕРЖДЕНО</t>
  </si>
  <si>
    <t>1006</t>
  </si>
  <si>
    <t>Другие вопросы в области социальной политики</t>
  </si>
  <si>
    <t>0709</t>
  </si>
  <si>
    <t>Другие вопросы в области образования</t>
  </si>
  <si>
    <t>Дошкольное образование</t>
  </si>
  <si>
    <t>0701</t>
  </si>
  <si>
    <t>Охрана семьи и детства</t>
  </si>
  <si>
    <t>1004</t>
  </si>
  <si>
    <t>Реализация мероприятий по повышению надежности и энергетической эффективности в системах теплоснабжения в рамках подпрограммы "Энергосбережение и повышение энергетической эффективности на территории Волховского муниципального района на 2013-2014 годы" 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Волховском муниципальном районе"</t>
  </si>
  <si>
    <t>0502</t>
  </si>
  <si>
    <t>Коммунальное хозяйство</t>
  </si>
  <si>
    <t>0309</t>
  </si>
  <si>
    <t>1003</t>
  </si>
  <si>
    <t>Социальное обеспечение населения</t>
  </si>
  <si>
    <t>Муниципальная программа Волховского муниципального района "Развитие физической культуры и спорта в Волховском муниципальном районе на 2014 – 2018 годы"</t>
  </si>
  <si>
    <t>1202</t>
  </si>
  <si>
    <t>1201</t>
  </si>
  <si>
    <t>Телевидение и радиовещание</t>
  </si>
  <si>
    <t>Периодическая печать и издательства</t>
  </si>
  <si>
    <t>0707</t>
  </si>
  <si>
    <t>Молодежная политика и оздоровление детей</t>
  </si>
  <si>
    <t>0111</t>
  </si>
  <si>
    <t>1001</t>
  </si>
  <si>
    <t>0500</t>
  </si>
  <si>
    <t>0100</t>
  </si>
  <si>
    <t>Общегосударственные вопросы</t>
  </si>
  <si>
    <t>Социальная политика</t>
  </si>
  <si>
    <t>1000</t>
  </si>
  <si>
    <t>Резервные фонды</t>
  </si>
  <si>
    <t>0300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</si>
  <si>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</si>
  <si>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</si>
  <si>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</si>
  <si>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</si>
  <si>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0600</t>
  </si>
  <si>
    <t>0700</t>
  </si>
  <si>
    <t>0800</t>
  </si>
  <si>
    <t>1100</t>
  </si>
  <si>
    <t>1200</t>
  </si>
  <si>
    <t>1400</t>
  </si>
  <si>
    <t>1401</t>
  </si>
  <si>
    <t>Охрана окружающей среды</t>
  </si>
  <si>
    <t>Другие вопросы в области окружающей среды</t>
  </si>
  <si>
    <t>Культура, кинематография</t>
  </si>
  <si>
    <t>Физическая культура и спорт</t>
  </si>
  <si>
    <t>Средства массовой информации</t>
  </si>
  <si>
    <t>Иные межбюджетные трансферты на подготовку и выполнение  противопаводковых мероприятий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муниципальной программы "Безопасность Волховского муниципального района"</t>
  </si>
  <si>
    <t>Иные межбюджетные трансферты на подготовку и выполнение тушения лесных и торфяных пожаров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муниципальной программы "Безопасность Волховского муниципального района"</t>
  </si>
  <si>
    <t>Волховского муниципального района</t>
  </si>
  <si>
    <t>Прогнозируемые   поступления    доходов    районного    бюджета                                                                                                               Волховского  муниципального  района  Ленинградской  области  на  2014 год</t>
  </si>
  <si>
    <t>код бюджетной</t>
  </si>
  <si>
    <t>ИСТОЧНИК ДОХОДОВ</t>
  </si>
  <si>
    <t>сумма</t>
  </si>
  <si>
    <t>классификации</t>
  </si>
  <si>
    <t>тыс.руб.</t>
  </si>
  <si>
    <t xml:space="preserve"> 1 00 00000 00 0000 000</t>
  </si>
  <si>
    <t>НАЛОГОВЫЕ И НЕНАЛОГОВЫЕ ДОХОДЫ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</si>
  <si>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</si>
  <si>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</si>
  <si>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</si>
  <si>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</si>
  <si>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 xml:space="preserve"> 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</si>
  <si>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</si>
  <si>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</si>
  <si>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</si>
  <si>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</si>
  <si>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</si>
  <si>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</si>
  <si>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</si>
  <si>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 xml:space="preserve"> 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</si>
  <si>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</si>
  <si>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</si>
  <si>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</si>
  <si>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</si>
  <si>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</si>
  <si>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</si>
  <si>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</si>
  <si>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1 12 00000 00 0000 000</t>
  </si>
  <si>
    <t>ПЛАТЕЖИ ПРИ ПОЛЬЗОВАНИИ ПРИРОДНЫМИ РЕСУРСАМИ</t>
  </si>
  <si>
    <t xml:space="preserve"> 1 12 01000 01 0000 120</t>
  </si>
  <si>
    <t>Плата за негативное воздействие на окружающую среду</t>
  </si>
  <si>
    <t xml:space="preserve"> 1 13 00000 00 0000 000</t>
  </si>
  <si>
    <t>ДОХОДЫ ОТ ОКАЗАНИЯ ПЛАТНЫХ УСЛУГ (РАБОТ) И КОМПЕНСАЦИИ ЗАТРАТ ГОСУДАРСТВА</t>
  </si>
  <si>
    <t>1 13 01995 05 0000 130</t>
  </si>
  <si>
    <t>Прочие доходы от оказания платных услуг (работ) получателями  средств бюджетов муниципальных районов</t>
  </si>
  <si>
    <t xml:space="preserve"> 1 14 00000 00 0000 000</t>
  </si>
  <si>
    <t>ДОХОДЫ ОТ ПРОДАЖИ МАТЕРИАЛЬНЫХ И НЕМАТЕРИАЛЬНЫХ АКТИВОВ</t>
  </si>
  <si>
    <t>114 02050 05 0000 410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</si>
  <si>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</si>
  <si>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</si>
  <si>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</si>
  <si>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1 15 00000 00 0000 000</t>
  </si>
  <si>
    <t>АДМИНИСТРАТИВНЫЕ ПЛАТЕЖИ И СБОРЫ</t>
  </si>
  <si>
    <t xml:space="preserve"> 1 15 02050 05 0000 140</t>
  </si>
  <si>
    <t>Платежи, взимаемые органами управления (организациями) муниципальных районов за выполнение определенных функций</t>
  </si>
  <si>
    <t xml:space="preserve"> 1 16 00000 00 0000 000</t>
  </si>
  <si>
    <t>ШТРАФЫ, САНКЦИИ, ВОЗМЕЩЕНИЕ УЩЕРБА</t>
  </si>
  <si>
    <t xml:space="preserve"> 1 17 00000 00 0000 000</t>
  </si>
  <si>
    <t>ПРОЧИЕ НЕНАЛОГОВЫЕ ДОХОДЫ</t>
  </si>
  <si>
    <t xml:space="preserve"> 1 17 05050 05 0000 180</t>
  </si>
  <si>
    <t>Прочие неналоговые доходы бюджетов муниципальных районов</t>
  </si>
  <si>
    <t>2 00 00 000 00 0000 000</t>
  </si>
  <si>
    <t>БЕЗВОЗМЕЗДНЫЕ ПОСТУПЛЕНИЯ</t>
  </si>
  <si>
    <t xml:space="preserve">ВСЕГО ДОХОДОВ </t>
  </si>
  <si>
    <t>№ п/п</t>
  </si>
  <si>
    <t>ВСЕГО</t>
  </si>
  <si>
    <t>код бюджетной классификации</t>
  </si>
  <si>
    <t>2 02 00 000 00 0000 151</t>
  </si>
  <si>
    <t>БЕЗВОЗМЕЗДНЫЕ ПОСТУПЛЕНИЯ ОТ ДРУГИХ БЮДЖЕТОВ БЮДЖЕТНОЙ СИСТЕМЫ РОССИЙСКОЙ ФЕДЕРАЦИИ</t>
  </si>
  <si>
    <t xml:space="preserve"> 2 02 01001 05 0000 151</t>
  </si>
  <si>
    <t>Дотации бюджетам муниципальных районов на выравнивание бюджетной обеспеченности</t>
  </si>
  <si>
    <t>2 02 01003 05 0000 151</t>
  </si>
  <si>
    <t>Дотации бюджетам муниципальных районов на поддержку мер по обеспечению сбалансированности бюджетов</t>
  </si>
  <si>
    <t xml:space="preserve"> 2 02 03000 00 0000 151</t>
  </si>
  <si>
    <t>СУБВЕНЦИИ бюджетам субъектов Российской Федерации и муниципальных образований</t>
  </si>
  <si>
    <t>2 02 03001 05 0000 151</t>
  </si>
  <si>
    <t>на оплату жилищно-коммунальных услуг отдельным категориям граждан</t>
  </si>
  <si>
    <t>2 02 03003 05 0000 151</t>
  </si>
  <si>
    <t>на государственную регистрацию актов гражданского состояния</t>
  </si>
  <si>
    <t>Дорожное хозяйство (дорожные фонды)</t>
  </si>
  <si>
    <t>0409</t>
  </si>
  <si>
    <t>Благоустройство</t>
  </si>
  <si>
    <t>0503</t>
  </si>
  <si>
    <t>Другие вопросы в области национальной безопасности и правоохранительной деятельности</t>
  </si>
  <si>
    <t>0314</t>
  </si>
  <si>
    <t>Обеспечение пожарной безопасности</t>
  </si>
  <si>
    <t>0310</t>
  </si>
  <si>
    <t>Иные межбюджетные трансферты на осуществление полномочий по поддержке молодых семей и пропаганде семейных ценностей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</si>
  <si>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Иные межбюджетные трансферты на осуществление полномочий по предоставлению субсидий  на оказание финансовой помощи общественным организациям ветеранов, инвалидов, осуществляющих свою деятельность на территории МО город Волхов  в рамках подпрограммы "Общество и власть " муниципальной программы МО город Волхов "Устойчивое общественное развитие в МО город Волхов"</t>
  </si>
  <si>
    <t>код</t>
  </si>
  <si>
    <t>раздела</t>
  </si>
  <si>
    <t>подраздела</t>
  </si>
  <si>
    <t xml:space="preserve">Жилищно- коммунальное хозяйство </t>
  </si>
  <si>
    <t xml:space="preserve">Образование </t>
  </si>
  <si>
    <t>Дотации на выравнивание бюджетной обеспеченности субъектов Российской Федерации и муниципальных образований</t>
  </si>
  <si>
    <t>Осуществление полномочий на организацию исполнения полномочий Администрации МО город Волхов</t>
  </si>
  <si>
    <t xml:space="preserve"> На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 в рамках непрограммных расходов органов местного самоуправления</t>
  </si>
  <si>
    <t xml:space="preserve">Дотация на выравнивание бюджетной обеспеченности в рамках непрограммных расходов органов местного самоуправления </t>
  </si>
  <si>
    <t>На осуществление полномочий по предоставлению бюджетных инвестиций в объекты капитального строительства  собственности муниципальных образований  в рамках подпрограммы "Водоснабжение и водоотведение в МО город Волхов на 2014-2017 годы"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город Волхов"</t>
  </si>
  <si>
    <t>На осуществление полномочий по проведению мероприятий, направленных на безаварийную работу объектов водоснабжения и водоотведения  в рамках подпрограммы "Водоснабжение и водоотведение в МО город Волхов на 2014-2017 годы"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город Волхов"</t>
  </si>
  <si>
    <t>На осуществление полномочий по предоставлению бюджетных инвестиций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подпрограммы "Газификация МО город Волхов в 2014-2016 годах"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город Волхов"</t>
  </si>
  <si>
    <t>На осуществление полномочий по проведению иных мероприятий в области водоснабжения и водоотведения  в рамках подпрограммы "Водоснабжение и водоотведение в МО город Волхов на 2014-2017 годы"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город Волхов"</t>
  </si>
  <si>
    <t>На осуществление полномочий по обеспечению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 "Переселение граждан из аварийного жилищного фонда на территории МО город Волхов" муниципальной программы МО город Волхов "Обеспечение качественным жильем граждан на территории МО город Волхов на 2014-2016 годы", осуществляемых за счет средств бюджетов</t>
  </si>
  <si>
    <t>На осуществление полномочий по предоставлению бюджетных инвестиций в объекты капитального строительства  собственности муниципальных образований  в рамках подпрограммы "Переселение граждан из аварийного жилищного фонда на территории МО город Волхов" муниципальной программы МО город Волхов "Обеспечение качественным жильем граждан на территории МО город Волхов на 2014-2016 годы"</t>
  </si>
  <si>
    <t>На осуществление полномочий по проведению  ремонта асфальтовых покрытий улиц, дорог, тротуаров, дворовых проездов многоквартирных домов, объектов дорожного хозяйства в рамках подпрограммы  "Поддержание существующей сети автомобильных дорог общего пользования МО город Волхов"  муниципальной программы МО город Волхов "Развитие  автомобильных дорог в МО город Волхов"</t>
  </si>
  <si>
    <t>На осуществление полномочий по проведению   мероприятий по содержанию муниципальных автомобильных дорог  в рамках подпрограммы  "Поддержание существующей сети автомобильных дорог общего пользования МО город Волхов"  муниципальной программы МО город Волхов "Развитие  автомобильных дорог в МО город Волхов"</t>
  </si>
  <si>
    <t>На осуществление полномочий по проведению   мероприятий по снижению аварийности на муниципальной сети автомобильных дорог, включая обустройство наружным освещением в рамках подпрограммы  "Поддержание существующей сети автомобильных дорог общего пользования МО город Волхов"  муниципальной программы МО город Волхов "Развитие  автомобильных дорог в МО город Волхов"</t>
  </si>
  <si>
    <t>На осуществление полномочий по проведению мероприятий в области дорожного хозяйства в целях государственной регистрации прав на объекты недвижимости дорожного хозяйства в рамках подпрограммы  "Поддержание существующей сети автомобильных дорог общего пользования МО город Волхов"  муниципальной программы МО город Волхов "Развитие  автомобильных дорог в МО город Волхов"</t>
  </si>
  <si>
    <t>На осуществление полномочий по обеспечению деятельности муниципальными казенными учреждениями в рамках подпрограммы "Обеспечение доступа жителей МО город Волхов к культурным ценностям" муниципальной программы МО город Волхов "Развитие культуры в МО город Волхов 2014-2016 годы"</t>
  </si>
  <si>
    <t>На осуществление полномочий по поддержке декоративно-прикладного искусства и народных художественных промыслов в рамках подпрограммы "Сохранение и развитие народной культуры и самодеятельного творчества в МО город Волхов "муниципальной программы МО город Волхов "Развитие культуры в МО город Волхов 2014-2016 годы"</t>
  </si>
  <si>
    <t>На осуществление полномочий по предоставлению муниципальным бюджетным учреждениям субсидий в рамках подпрограммы "Обеспечение реализации муниципальной программы "Развитие культуры в МО город Волхов 2014-2016 годы" муниципальной программы МО город Волхов "Развитие культуры в МО город Волхов 2014-2016 годы"</t>
  </si>
  <si>
    <t>На осуществление полномочий по укреплению материально-технической базы учреждений культуры в рамках подпрограммы "Обеспечение реализации муниципальной программы "Развитие культуры в МО город Волхов 2014-2016 годы" муниципальной программы МО город Волхов "Развитие культуры в МО город Волхов 2014-2016 годы"</t>
  </si>
  <si>
    <t>На осуществление полномочий по предоставлению муниципальным бюджетным учреждениям субсидий на выполнение муниципального задания в рамках подпрограммы "Развитие физической культуры и массового спорта в  МО город Волхов" муниципальной программы МО город Волхов "Развитие физической культуры и спорта в МО город Волхов на 2014 – 2018 годы"</t>
  </si>
  <si>
    <t>На осуществление полномочий по предоставлению муниципальным бюджетным учреждениям субсидий для организации и проведения мероприятий и спортивных соревнований в рамках подпрограммы "Развитие физической культуры и массового спорта в  МО город Волхов" муниципальной программы МО город Волхов "Развитие физической культуры и спорта в МО город Волхов на 2014 – 2018 годы"</t>
  </si>
  <si>
    <t>На осуществление полномочий по укреплению материально-технической базы учреждений спорта в рамках подпрограммы "Развитие объектов физической культуры и спорта в МО город Волхов" муниципальной программы МО город Волхов "Развитие физической культуры и спорта в МО город Волхов на 2014 – 2018 годы"</t>
  </si>
  <si>
    <t>На осуществление полномочий по содействию  в доступе субъектов малого и среднего предпринимательства  к финансовым и материальным ресурсам(субсидии субъектам малого предпринимательства) в рамках подпрограммы "Развитие малого, среднего предпринимательства и потребительского рынка МО город Волхов" муниципальной программы МО город Волхов "Стимулирование экономической активности в МО город Волхов на 2014-2020 годы"</t>
  </si>
  <si>
    <t>На осуществление полномочий по информационной и консультационной поддержке субъектов малого и среднего предпринимательства, развитие инфраструктуры поддержки малого и среднего предпринимательства (выставки, конкурсы, ярмарки, семинары, конференции) в рамках подпрограммы "Развитие малого, среднего предпринимательства и потребительского рынка МО город Волхов" муниципальной программы МО город Волхов "Стимулирование экономической активности в МО город Волхов на 2014-2020 годы"</t>
  </si>
  <si>
    <t>На осуществление полномочий по развитию международных связей в рамках подпрограммы "Развитие международных  связей МО город Волхов" муниципальной программы МО город Волхов "Стимулирование экономической активности в МО город Волхов на 2014-2020 годы"</t>
  </si>
  <si>
    <t>На осуществление полномочий по эксплуатации и развитию в МО город Волхов аппаратно-программного комплекса автоматизированной системы "Безопасный город" в рамках подпрограммы "Обеспечение правопорядка и профилактика правонарушений в МО город Волхов"  муниципальной программы МО город Волхов "Безопасность МО город Волхов"</t>
  </si>
  <si>
    <t>На осуществление полномочий по обеспечению предупреждения и ликвидации последствий чрезвычайных ситуаций и стихийных бедствий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МО город Волхов" муниципальной программы МО город Волхов "Безопасность МО город Волхов"</t>
  </si>
  <si>
    <t>На осуществление полномочий по проведению мероприятий по гражданской обороне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МО город Волхов" муниципальной программы МО город Волхов "Безопасность МО город Волхов"</t>
  </si>
  <si>
    <t>На осуществление полномочий по проведению мероприятий по пожарной безопасности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МО город Волхов"</t>
  </si>
  <si>
    <t>На осуществление полномочий по техническому обслуживанию средств организации дорожного движения - светофорных объектов, эксплуатируемых в МО город Волхов в рамках подпрограммы "Повышение безопасности дорожного движения в МО город Волхов" муниципальной программы МО город Волхов "Безопасность МО город Волхов" муниципальной программы МО город Волхов "Безопасность МО город Волхов"</t>
  </si>
  <si>
    <t>На осуществление полномочий по изготовлению и поставке дорожных знаков в рамках подпрограммы "Повышение безопасности дорожного движения в МО город Волхов" муниципальной программы МО город Волхов "Безопасность МО город Волхов" муниципальной программы МО город Волхов "Безопасность МО город Волхов"</t>
  </si>
  <si>
    <t>На осуществление полномочий по устройству светофорного поста на перекрестке пр. Державина и Мурманское шоссе (в том числе ПИР) в рамках подпрограммы "Повышение безопасности дорожного движения в МО город Волхов" муниципальной программы МО город Волхов "Безопасность МО город Волхов" муниципальной программы МО город Волхов "Безопасность МО город Волхов"</t>
  </si>
  <si>
    <t>На осуществление полномочий по участию в молодежных форумах и молодежных массовых мероприятиях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</si>
  <si>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На осуществление полномочий по поддержке деятельности молодежных организаций и объединений, молодежных инициатив и развитию волонтерского движения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</si>
  <si>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На осуществление полномочий по содействию трудовой адаптации и занятости молодежи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</si>
  <si>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На осуществление полномочий по реализации комплекса мер по информационному, научно-методическому обеспечению молодежной политики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</si>
  <si>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На осуществление полномочий по реализации комплекса мер по созданию условий и возможностей для успешной социализации и самореализации молодежи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</si>
  <si>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На осуществление полномочий по реализации комплекса мер по сохранению исторической памяти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</si>
  <si>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На осуществление полномочий по реализации комплекса мер по гражданско-патриотическому и духовно-нравственному воспитанию молодежи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</si>
  <si>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На осуществление полномочий по реализации комплекса мер по профилактики правонарушений и  рискованного поведения в молодежной среде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</si>
  <si>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На осуществление полномочий по реализации комплекса мер по социализации молодежи, находящейся в трудной жизненной ситуации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</si>
  <si>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На осуществление полномочий по формированию культуры межэтнических и межконфессиональных отношений в молодежной среде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</si>
  <si>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Подпрограмма "Развитие объектов физической культуры и спорта в Волховском муниципальном районе"  муниципальной программы  Волховского муниципального района "Развитие физической культуры и спорта в Волховском муниципальном районе на 2014 – 2018 годы"</t>
  </si>
  <si>
    <t>На осуществление полномочий по вопросам проведения мероприятий в области коммунального хозяйства  в рамках непрограммных расходов МО город Волхов</t>
  </si>
  <si>
    <t>На осуществление полномочий по вопросам оказания других видов социальной помощи в рамках непрограммных расходов МО город Волхов</t>
  </si>
  <si>
    <t>На осуществление полномочий по доплатам к пенсиям муниципальных служащих в рамках непрограммных расходов МО город Волхов</t>
  </si>
  <si>
    <t>На осуществление полномочий по вопросам прочих мероприятий по благоустройству  в рамках непрограммных расходов МО город Волхов</t>
  </si>
  <si>
    <t>На осуществление полномочий по вопросам организации ритуальных услуг и содержанию мест захоронения  в рамках непрограммных расходов МО город Волхов</t>
  </si>
  <si>
    <t>На осуществление полномочий по вопросам озеленения  в рамках непрограммных расходов МО город Волхов</t>
  </si>
  <si>
    <t>На осуществление полномочий по  проведению мероприятий  в области жилищного хозяйства  в рамках непрограммных расходов МО город Волхов</t>
  </si>
  <si>
    <t>На осуществление полномочий по предоставлению бюджетных инвестиций в объекты капитального строительства  собственности муниципальных образований в рамках непрограммных расходов МО город Волхов</t>
  </si>
  <si>
    <t>На осуществление полномочий по  вопросам проведения   ремонта муниципального жилищного фонда  в рамках непрограммных расходов МО город Волхов</t>
  </si>
  <si>
    <t>На осуществление полномочий по  вопросам  компенсации выпадающих доходов организациям, предоставляющим населению жилищные услуги по тарифам, не обеспечивающим возмещение издержек в рамках непрограммных расходов МО город Волхов</t>
  </si>
  <si>
    <t>На осуществление полномочий по  вопросам проведения мероприятий в области автомобильного транспорта в рамках непрограммных расходов МО город Волхов</t>
  </si>
  <si>
    <t>На осуществление полномочий по  ремонту здания Администрации МО город Волхов в рамках непрограммных расходов МО город Волхов</t>
  </si>
  <si>
    <t>На осуществление полномочий по  выполнению других обязательств государства в рамках непрограммных расходов МО город Волхов</t>
  </si>
  <si>
    <t>На осуществление полномочий по  использованию резервных фондов местных администраций в рамках непрограммных расходов МО город Волхов</t>
  </si>
  <si>
    <t>На осуществление полномочий по  оценке недвижимости, признание прав и регулирование отношений по государственной и муниципальной собственности в рамках непрограммных расходов МО город Волхов</t>
  </si>
  <si>
    <t>На осуществление полномочий по хозяйственному обеспечению органов местного самоуправления в рамках непрограммных расходов МО город Волхов</t>
  </si>
  <si>
    <t>На осуществление полномочий в части ведения технического надзора за строительством в рамках непрограммных расходов МО город Волхов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</si>
  <si>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</si>
  <si>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Строительство автомобильной дороги "Подъезд к деревне Козарево</t>
  </si>
  <si>
    <t>проверка ПСД в ГАУ "Леноблгосэкспертиза"</t>
  </si>
  <si>
    <t>Строительство подъездной дороги к полигону твердых бытовых и отдельных видов промышленных отходов в Волховском районе</t>
  </si>
  <si>
    <t>софинансирование строительства объекта, оформление межевого дела</t>
  </si>
  <si>
    <t>ИТОГО непрограммная часть</t>
  </si>
  <si>
    <t xml:space="preserve">Приложение 24   </t>
  </si>
  <si>
    <t>Иные межбюджетные трансферты на софинансирование расходов по разработке проектов генеральных планов муниципальных образований Волховского муниципального района в рамках непрограммных расходов органов местного самоуправления</t>
  </si>
  <si>
    <t>оплата за выполненные в 2013 году работы по ремонту кровли ИП Важник Г.П.</t>
  </si>
  <si>
    <t xml:space="preserve">от 17  декабря  2013 года №   48 </t>
  </si>
  <si>
    <t>оплата за выполненные работы в 2013 году ООО "Технолес"</t>
  </si>
  <si>
    <t>Капитальный ремонт спортивной площадки</t>
  </si>
  <si>
    <t>- реализация программ дошкольного образования</t>
  </si>
  <si>
    <t>на организацию отдыха и оздоровления детей и подростков</t>
  </si>
  <si>
    <t>на развитие и поддержку информационных технологий, обеспечивающих бюджетный процесс</t>
  </si>
  <si>
    <t>на мероприятия по улучшению качества жизни детей-инвалидов и детей с ограниченными возможностями</t>
  </si>
  <si>
    <t xml:space="preserve">на мероприятия по формированию доступной среды жизнедеятельности для инвалидов </t>
  </si>
  <si>
    <t>на мероприятия по социальной поддержке граждан пожилого возраста</t>
  </si>
  <si>
    <t>на мероприятия по развитию системы социального обслуживания несовершеннолетних и семей с детьми, находящихся в трудной жизненной ситуации</t>
  </si>
  <si>
    <t>на составление (изменение) списков кандидатов в присяжные заседатели федеральных судов общей юрисдикции в Российской Федерации</t>
  </si>
  <si>
    <t>2 02 03007 05 0000 151</t>
  </si>
  <si>
    <t>на 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осуществляется за счет средств бюджета Санкт-Петербурга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</si>
  <si>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</si>
  <si>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6897203</t>
  </si>
  <si>
    <t>7327014</t>
  </si>
  <si>
    <t>На капитальный ремонт и ремонт автомобильных дорог общеего пользования местного значения в рамках подпрограммы "Поддержание существующей сети автомобильных дорог общего пользования МО город Волхов" муниципальной программы МО город Волхов "Развитие автомобильных дорог в МО город Волхов"</t>
  </si>
  <si>
    <t>7327203</t>
  </si>
  <si>
    <t>На подготовку и проведение мероприятий, посвященных Дню образования Ленинградской области в рамках подпрограммы "Поддержание существующей сети автомобильных дорог общего пользования МО город Волхов" муниципальной программы МО город Волхов "Развитие автомобильных дорог в МО город Волхов"</t>
  </si>
  <si>
    <t>7447202</t>
  </si>
  <si>
    <t>На поддержку муниципальных образований Ленинградской области по развитию общественной инфраструктуры муниципального значения в ЛО в рамках подпрограммы в рамках подпрограммы "Обеспечение реализации муниципальной программы "Развитие культуры в МО город Волхов 2014-2016 годы" муниципальной программы МО город Волхов "Развитие культуры в МО город Волхов 2014-2016 годы"</t>
  </si>
  <si>
    <t>7527202</t>
  </si>
  <si>
    <t>На поддержку муниципальных образований Ленинградской области по развитию общественной инфраструктуры муниципального значения в ЛО в рамках подпрограммы "Развитие объектов физической культуры и спорта в МО город Волхов" муниципальной программы МО город Волхов "Развитие физической культуры и спорта в МО город Волхов на 2014 – 2018 годы"</t>
  </si>
  <si>
    <t>0105</t>
  </si>
  <si>
    <t>Судебная система</t>
  </si>
  <si>
    <t>0410</t>
  </si>
  <si>
    <t>Связь и информатика</t>
  </si>
  <si>
    <t>Осуществление полномочий по формированию, исполнению и финансовому контролю за исполнением бюджета</t>
  </si>
  <si>
    <t>На осуществление полномочий по осуществлению взаимодействия с местными средствами массовой информации, выступления в печатных и электронных средствах массовой информации с целью  размещения информации о социально-экономическом развитии города, деятельности администрации МО г.Волхов Волховского района  в рамках подпрограммы "Общество и власть " муниципальной программы МО город Волхов "Устойчивое общественное развитие в МО город Волхов"</t>
  </si>
  <si>
    <t>На осуществление полномочий по предоставлению социальных выплат молодым гражданам (молодым семьям) на приобретение (строительство) жилья и дополнительных социальных выплат при рождении ребенка в рамках подпрограммы "Жилье для молодежи МО город Волхов" муниципальной программы МО город Волхов "Обеспечение качественным жильем граждан на территории МО город Волхов на 2014-2016 годы"</t>
  </si>
  <si>
    <t>На осуществление полномочий по предоставлению социальных выплат молодым семьям на приобретение (строительство) жилья  в рамках подпрограммы "Обеспечение жильем молодых семей"  федеральной целевой программы "Жилище" на 2011-2015 годы в рамках подпрограммы "Жилье для молодежи МО город Волхов" муниципальной программы МО город Волхов "Обеспечение качественным жильем граждан на территории МО город Волхов на 2014-2016 годы"</t>
  </si>
  <si>
    <t>На осуществление полномочий по предоставлению субсидий на капитальный ремонт некоммерческой организации  "Фонд капитального ремонта многоквартирных домов Ленинградской области" в рамках непрограммных расходов МО город Волхов</t>
  </si>
  <si>
    <t xml:space="preserve">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</si>
  <si>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бюджетных и автономных учреждений)</t>
  </si>
  <si>
    <t>1 11 05075 05 0000 120</t>
  </si>
  <si>
    <t>Доходы от сдачи в аренду имущетва, составляющего казну муниципальных районов (за исключением земельных участков)</t>
  </si>
  <si>
    <t>Сумма</t>
  </si>
  <si>
    <t>ВСЕГО МЕЖБЮДЖЕТНЫХ ТРАНСФЕРТОВ</t>
  </si>
  <si>
    <t>Межбюджетные трансферты, передаваемые бюджету муниципального района из бюджета МО город Волхов на осуществление части полномочий по решению вопросов местного значения на 2014 год</t>
  </si>
  <si>
    <t>2 02 04012 05 0000 151</t>
  </si>
  <si>
    <t xml:space="preserve">решением Совета депутатов </t>
  </si>
  <si>
    <t>Наименование объекта</t>
  </si>
  <si>
    <t>Годы           стр-ва</t>
  </si>
  <si>
    <t>План на 2014 год</t>
  </si>
  <si>
    <t>в том числе</t>
  </si>
  <si>
    <t>Виды работ на 2013 год</t>
  </si>
  <si>
    <t>бюджет района</t>
  </si>
  <si>
    <t>областной бюджет</t>
  </si>
  <si>
    <t>Муниципальная программа  "Современное образование в Волховском муниципальном районе на 2014-2020 годы"</t>
  </si>
  <si>
    <t xml:space="preserve">Подпрограмма "Развитие дошкольного образования детей Волховского муниципального района" </t>
  </si>
  <si>
    <t>МДОБУ  "Детский сад №7 "Искорка" г.Волхов</t>
  </si>
  <si>
    <t>замена оконных блоков, установка ограждения</t>
  </si>
  <si>
    <t>МДОБУ "Детский сад №12"  г.Волхов</t>
  </si>
  <si>
    <t>ремонт музыкального зала</t>
  </si>
  <si>
    <t>МДОБУ "Детский сад №14 "Елочка"  г.Сясьстрой</t>
  </si>
  <si>
    <t>ремонт отопления</t>
  </si>
  <si>
    <t>МДОБУ "Детский сад №1 "Дюймовочка" г.Волхова</t>
  </si>
  <si>
    <t>замена оконных блоков</t>
  </si>
  <si>
    <t>МДОБУ "Детский сад №18 "Теремок" г.Новая Ладога</t>
  </si>
  <si>
    <t>ремонт ограждения</t>
  </si>
  <si>
    <t>Строительство здания дошкольной образовательной организации на 8 групп (155 мест) с бассейном по адресу: г.Волхов, ул.Расстанная, дом 4а</t>
  </si>
  <si>
    <t>2013-2014</t>
  </si>
  <si>
    <t>строительство внеплощадочных наружных инженерных сетей, приобретение здания</t>
  </si>
  <si>
    <t xml:space="preserve">ИТОГО по подпрограмме </t>
  </si>
  <si>
    <t>Подпрограмма "Развитие начального общего, основного общего и среднего общего образования детей в Волховском муниципальном районе"</t>
  </si>
  <si>
    <t>МОБУ "Волховская городская гимназия"</t>
  </si>
  <si>
    <t>МОБУ "Волховская средняя общеобразовательная школа №6"</t>
  </si>
  <si>
    <t>МОБУ "Староладожская средняя общеобразовательная школа"</t>
  </si>
  <si>
    <t>ремонт туалетных комнат с устройством кабинок</t>
  </si>
  <si>
    <t>софинансирование на строительство пристройки</t>
  </si>
  <si>
    <t xml:space="preserve">Подпрограмма "Развитие дополнительного образования в Волховском муниципальном районе" </t>
  </si>
  <si>
    <t xml:space="preserve">МОБУ ДОД "ДДЮТ Волховского муниципального района" </t>
  </si>
  <si>
    <t>МОБУ ДОД "Детско-юношеская спортивная школа" г.Сясьстрой</t>
  </si>
  <si>
    <t>ремонт шиферной кровли</t>
  </si>
  <si>
    <t>МОБУ ДОД "Центр ДЮТ и ПС" г.Новая Ладога</t>
  </si>
  <si>
    <t>установка ограждения</t>
  </si>
  <si>
    <t>ВСЕГО по программе</t>
  </si>
  <si>
    <t>Муниципальная программа "Развитие культуры в Волховском муниципальном районе на 2014-2016 годы"</t>
  </si>
  <si>
    <t>Подпрограмма "Обеспечение условий реализации муниципальной программы "Развитие культуры в Волховском муниципальном районе 2014-2016 годы"</t>
  </si>
  <si>
    <t>МОБУ ДОД "Волховская детская художественная школа"</t>
  </si>
  <si>
    <t xml:space="preserve">изготовление и устройство ограждения </t>
  </si>
  <si>
    <t>МОБУ ДОД "Волховская детская школа искусств"</t>
  </si>
  <si>
    <t>ремонт ограждения, ремонт туалетных комнат, ремонт теплоузла, ремонт системы отопления</t>
  </si>
  <si>
    <t xml:space="preserve">МОБУ ДОД "Волховская детская музыкальная школа им. Я. Сибелиуса" </t>
  </si>
  <si>
    <t>ремонт фойе, ремонт классных помещений</t>
  </si>
  <si>
    <t>ИТОГО по подпрограмме</t>
  </si>
  <si>
    <t>Муниципальная программа  "Социальная поддержка отдельных категорий граждан в Волховском муниципальном районе на 2014-2016 годы"</t>
  </si>
  <si>
    <t>Подпрограмма "Модернизация и развитие социального обслуживания населения Волховского муниципального района"</t>
  </si>
  <si>
    <t xml:space="preserve">МБУ "Центр социального обслуживания" Волховского муниципального района </t>
  </si>
  <si>
    <t>замена оконных блоков, ремонт полов в мед.блоке, ремонт кровли, косметический ремонт помещений</t>
  </si>
  <si>
    <t xml:space="preserve">МБУ "Реабилитационный центр для детей и подростков с ограниченными возможностями" Волховского муниципального района </t>
  </si>
  <si>
    <t>МКУ "Социально-реабилитационный центр для несовершеннолетних "Радуга"</t>
  </si>
  <si>
    <t>ВСЕГО по адресной программе</t>
  </si>
  <si>
    <t>Безвозмездные поступления районного    бюджета                                                                                                               Волховского  муниципального  района  Ленинградской  области  на  2014 год</t>
  </si>
  <si>
    <t>Бюджет всего, тыс.руб.</t>
  </si>
  <si>
    <t>2 02 03122 05 0000 151</t>
  </si>
  <si>
    <t>Субвенции на выплату государственных пособий лицам,не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</t>
  </si>
  <si>
    <t>-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</si>
  <si>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</si>
  <si>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муниципальных районов:</t>
  </si>
  <si>
    <t>- Обеспечение мер социальной поддержки отдельных категорий инвалидов, проживающих в ЛО, в части предоставления бесплатного проезда в автомобильном транспорте общего пользования городского и пригородного сообщения</t>
  </si>
  <si>
    <t>- Обеспечение равной доступности общественного транспорта для отдельных категорий граждан РФ и ЛО</t>
  </si>
  <si>
    <t>На осуществление полномочий по обеспечению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"Переселение граждан из аварийного жилищного фонда на территории МО город Волхов" муниципальной программы МО город Волхов "Обеспечение качественным жильем граждан на территории МО город Волхов на 2014-2016 годы", осуществляемых за счет средств, поступивших от Фонда</t>
  </si>
  <si>
    <t>Обслуживание государственного и муниципального долга</t>
  </si>
  <si>
    <t>1300</t>
  </si>
  <si>
    <t>Обслуживание внутреннего государственного  и муниципального долга</t>
  </si>
  <si>
    <t>1301</t>
  </si>
  <si>
    <t>МДОБУ "Детский сад №20" с.Старая Ладога</t>
  </si>
  <si>
    <t>МДОБУ "Детский сад 19" д.Усадище</t>
  </si>
  <si>
    <t>оплата за выполненные в 2013 году работы по ремонту системы отопления ООО "СК "Заря"</t>
  </si>
  <si>
    <t xml:space="preserve">разработка рабочего проекта, оплата за выполненные работы в 2013 году по ремонту фасада </t>
  </si>
  <si>
    <t>ремонт кровли здания, оплата за выполненные в 2013 году работы по ремонту кровли ИП Важник Г.П.</t>
  </si>
  <si>
    <t>ремонт ограждения территории, замена оконных блоков, косметический ремонт помещений, ремонт полов, ремонт канализации, замена дверных блоков, ремонт а/бетонного покрытия, оборудование кабинета физиотерапии, оплата за выполненные работы в 2013 году ООО "Технолес"</t>
  </si>
  <si>
    <t>Непрограммная часть</t>
  </si>
  <si>
    <t>На поддержку муниципальных образований Ленинградской области по развитию общественной инфраструктуры муниципального значения в ЛО в рамках непрограммных расходов органов местного самоуправления</t>
  </si>
  <si>
    <t>Ремонт кровли</t>
  </si>
  <si>
    <t>Муниципальное образование Потанинское сельское поселение</t>
  </si>
  <si>
    <t>Капитальный ремонт (замена) водопровода от ВОС до дер.Потанино</t>
  </si>
  <si>
    <t>на мероприятия по формированию доступной среды жизнедеятельности для инвалидов</t>
  </si>
  <si>
    <t>на 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</si>
  <si>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МОБУ "Гостинопольская основная общеобразовательная школа"</t>
  </si>
  <si>
    <t>- реализация программ начального общего, основного общего, среднего общего образования в общеобразовательных организациях</t>
  </si>
  <si>
    <t>2 02 03119 05 0000 151</t>
  </si>
  <si>
    <t>На осуществление полномочий по  вопросам проведения мероприятий в области дорожного хозяйства в рамках непрограммных расходов бюджета МО город Волхов</t>
  </si>
  <si>
    <t>На осуществление полномочий по вопросам предоставления бюджетных инвестиций в области коммунального хозяйства  в рамках непрограммных расходов бюджета МО город Волхов</t>
  </si>
  <si>
    <t>На осуществление полномочий по проведению мероприятий, направленных на безаварийную работу объектов водоснабжения и водоотведения  в рамках подпрограммы "Водоснабжение и водоотведение в МО город Волхов на 2014-2017 годы"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город Волхов", осуществляемых за счет средств бюджета Волховского муниципального района</t>
  </si>
  <si>
    <t xml:space="preserve"> 2 02 02000 00 0000 151</t>
  </si>
  <si>
    <t>СУБСИДИИ бюджетам субъектов РФ и муниципальных образований (межбюджетные субсидии)</t>
  </si>
  <si>
    <t>Прочие субсидии бюджетам муниципальных районов, в том числе:</t>
  </si>
  <si>
    <t>2 02 02999 05 0000 151</t>
  </si>
  <si>
    <t>- на выплату пособия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</si>
  <si>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МКДОУ "Детский сад №22" г.Волхов</t>
  </si>
  <si>
    <t>Распределение иных межбюджетных трансфертов по муниципальной программе Волховского муниципального района "Обеспечение устойчивого функционирования и развития коммунальной и инженерной инфраструктуры и повышение энергоэффективности в Волховском муниципальном районе на 2014-2017 годы"</t>
  </si>
  <si>
    <t xml:space="preserve">       </t>
  </si>
  <si>
    <t>Наименование поселения</t>
  </si>
  <si>
    <t>Наименование мероприятий</t>
  </si>
  <si>
    <t>Сумма, тыс.руб.</t>
  </si>
  <si>
    <t>Подпрограмма "Энергосбережение и повышение энергетической эффективности на территории Волховского муниципального района на 2013-2014 годы"</t>
  </si>
  <si>
    <t>Муниципальное образование Вындиноостровское сельское поселение</t>
  </si>
  <si>
    <t>Установка преобразователя частоты на котельную</t>
  </si>
  <si>
    <t>Муниципальное образование Пашское сельское поселение</t>
  </si>
  <si>
    <t>Замена котла КВГМ 1,1 на котельной №4 в с.Паша</t>
  </si>
  <si>
    <t>Муниципальное образование Селивановское сельское поселение</t>
  </si>
  <si>
    <t>Капитальный ремонт теплотрассы по ул.Школьной из труб диаметром 159мм, 390мм</t>
  </si>
  <si>
    <t>Замена дымовой трубы на котельной</t>
  </si>
  <si>
    <t>Муниципальное образование Хваловское сельское поселение</t>
  </si>
  <si>
    <t>Капитальный ремонт котла</t>
  </si>
  <si>
    <t>Подпрограмма "Водоснабжение и водоотведение Волховского муниципального района на 2013-2014 годы"</t>
  </si>
  <si>
    <t>Муниципальное образование г.Волхов</t>
  </si>
  <si>
    <t>Замена участка магистрального водовода по ул. Мирошниченко Ду 500 мм</t>
  </si>
  <si>
    <t>Ремонтные работы по центральной канализационной сети на жилые дома №1-3, 250 м</t>
  </si>
  <si>
    <t>Муниципальное образование Кисельнинское сельское поселение</t>
  </si>
  <si>
    <t>Капитальный ремонт вводов трубопроводов в д. №7-9</t>
  </si>
  <si>
    <t>Муниципальное образование Колчановское сельское поселение</t>
  </si>
  <si>
    <t>Установка преобразователя частоты на ВОС</t>
  </si>
  <si>
    <t>Ремонт напорного канализационного коллектора по дну реки Паша, 500м</t>
  </si>
  <si>
    <t>Муниципальное образование Свирицкое сельское поселение</t>
  </si>
  <si>
    <t>Капитальный ремонт водопровода, 800 м</t>
  </si>
  <si>
    <t>Муниципальное образование Староладожское сельское поселение</t>
  </si>
  <si>
    <t>Замена участка канализационных сетей</t>
  </si>
  <si>
    <t>Муниципальное образование Сясьстройское городское поселение</t>
  </si>
  <si>
    <t>Муниципальное образование Усадищенское сельское поселение</t>
  </si>
  <si>
    <t>Капитальный ремонт сетей холодного водоснабжения в д.Усадище</t>
  </si>
  <si>
    <t>Капитальный ремонт водопровода с заменой труб на металлопласт протяженностью 900 м</t>
  </si>
  <si>
    <t>Итого программа</t>
  </si>
  <si>
    <t>от  17 декабря 2013 года № 48</t>
  </si>
  <si>
    <t>Наименование КЦСР</t>
  </si>
  <si>
    <t>6768046</t>
  </si>
  <si>
    <t>6768047</t>
  </si>
  <si>
    <t>6768048</t>
  </si>
  <si>
    <t>6898009</t>
  </si>
  <si>
    <t>6898049</t>
  </si>
  <si>
    <t>6898050</t>
  </si>
  <si>
    <t>6898051</t>
  </si>
  <si>
    <t>6898052</t>
  </si>
  <si>
    <t>6898053</t>
  </si>
  <si>
    <t>6898054</t>
  </si>
  <si>
    <t>6898055</t>
  </si>
  <si>
    <t>6898056</t>
  </si>
  <si>
    <t>6898057</t>
  </si>
  <si>
    <t>6898058</t>
  </si>
  <si>
    <t>6898059</t>
  </si>
  <si>
    <t>6898060</t>
  </si>
  <si>
    <t>6898061</t>
  </si>
  <si>
    <t>6898062</t>
  </si>
  <si>
    <t>6898063</t>
  </si>
  <si>
    <t>6898064</t>
  </si>
  <si>
    <t>6898065</t>
  </si>
  <si>
    <t>6898066</t>
  </si>
  <si>
    <t>6898067</t>
  </si>
  <si>
    <t>7118001</t>
  </si>
  <si>
    <t>На осуществление полномочий по проведению мероприятий, направленных на  повышение надежности и энергетической эффективности в системах водоснабжения и водоотведения в рамках подпрограммы "Энергосбережение и повышение энергетической эффективности на территории МО город Волхов на 2014-2016 годы и на перспективу до 2020 года"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город Волхов"</t>
  </si>
  <si>
    <t>7128002</t>
  </si>
  <si>
    <t>7136002</t>
  </si>
  <si>
    <t>7138003</t>
  </si>
  <si>
    <t>7138004</t>
  </si>
  <si>
    <t>7138005</t>
  </si>
  <si>
    <t>7218006</t>
  </si>
  <si>
    <t>7218007</t>
  </si>
  <si>
    <t>7228008</t>
  </si>
  <si>
    <t>7229503</t>
  </si>
  <si>
    <t>7229603</t>
  </si>
  <si>
    <t>7328010</t>
  </si>
  <si>
    <t>7328011</t>
  </si>
  <si>
    <t>7328012</t>
  </si>
  <si>
    <t>7338013</t>
  </si>
  <si>
    <t>7428014</t>
  </si>
  <si>
    <t>7438015</t>
  </si>
  <si>
    <t>7448016</t>
  </si>
  <si>
    <t>7448017</t>
  </si>
  <si>
    <t>7518018</t>
  </si>
  <si>
    <t>7518019</t>
  </si>
  <si>
    <t>7528020</t>
  </si>
  <si>
    <t>7618021</t>
  </si>
  <si>
    <t>7618022</t>
  </si>
  <si>
    <t>7628024</t>
  </si>
  <si>
    <t>7718025</t>
  </si>
  <si>
    <t>7728026</t>
  </si>
  <si>
    <t>7728027</t>
  </si>
  <si>
    <t>7728028</t>
  </si>
  <si>
    <t>7738029</t>
  </si>
  <si>
    <t>7738030</t>
  </si>
  <si>
    <t>7738031</t>
  </si>
  <si>
    <t>7818032</t>
  </si>
  <si>
    <t>7818033</t>
  </si>
  <si>
    <t>7818034</t>
  </si>
  <si>
    <t>7818035</t>
  </si>
  <si>
    <t>7818036</t>
  </si>
  <si>
    <t>7818037</t>
  </si>
  <si>
    <t>7828038</t>
  </si>
  <si>
    <t>7828039</t>
  </si>
  <si>
    <t>7838040</t>
  </si>
  <si>
    <t>7838041</t>
  </si>
  <si>
    <t>7838042</t>
  </si>
  <si>
    <t>7848043</t>
  </si>
  <si>
    <t>7848044</t>
  </si>
  <si>
    <t>7858045</t>
  </si>
  <si>
    <t>2 02 04999 05 0000 151</t>
  </si>
  <si>
    <t>строительство и реконструкция  объекта, и укрепление МТБ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</si>
  <si>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образований), в том числе:</t>
  </si>
  <si>
    <t>2 02 02077 05 0000 151</t>
  </si>
  <si>
    <t>на проведение мониторинга социально-экономического развития</t>
  </si>
  <si>
    <t>на строительство и капитальный ремонт плоскостных спортивных сооружений и стадионов</t>
  </si>
  <si>
    <t>на обновление содержания общего образования, создание современной образовательной среды и развитие сети общеобразовательных учреждений</t>
  </si>
  <si>
    <t>на строительство и реконструкцию объектов для организации общего образования</t>
  </si>
  <si>
    <t>на обеспечение деятельности информационно-консультационных центров для потребителей</t>
  </si>
  <si>
    <t>- на исполнение полномочий по выплате компенсации части родительской платы ОБ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</si>
  <si>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</si>
  <si>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2 02 03069 05 0000 151</t>
  </si>
  <si>
    <t>- за счет средств федерального бюджета</t>
  </si>
  <si>
    <t>2 02 03070 05 0000 151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</si>
  <si>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</si>
  <si>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</si>
  <si>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- Софинансирование программ по жилью</t>
  </si>
  <si>
    <t>- На подготовку и проведение мероприятий, посвященных Дню образования Ленинградской области</t>
  </si>
  <si>
    <t>ДОТАЦИИ бюджетам субъектов Российской Федерации и муниципальных образований</t>
  </si>
  <si>
    <t>2 02 01000 00 0000 151</t>
  </si>
  <si>
    <t>6768069</t>
  </si>
  <si>
    <t>6898068</t>
  </si>
  <si>
    <t>на осуществление полномочий по землеустройству и землепользованию в рамках непрограммных расходов бюджета МО город Волхов</t>
  </si>
  <si>
    <t>На подготовку и проведение мероприятий, посвященных Дню образования ЛО в рамках непрограммных расходов органов местного самоуправления</t>
  </si>
  <si>
    <t>Муниципальная программа  "Безопасность Волховского муниципального района на 2014-2018 годы"</t>
  </si>
  <si>
    <t>Подпрограмма "Повышение безопасности дорожного движения в Волховском муниципальном районе"</t>
  </si>
  <si>
    <t>Иные межбюджетные трансферты на подготовку и проведение мероприятий, посвященных Дню образования ЛО в рамках непрограммных расходов органов местного самоуправления</t>
  </si>
  <si>
    <t>На осуществление полномочий Совета депутатов МО город Волхов</t>
  </si>
  <si>
    <t>На осуществление полномочий по финансово-бюджетному надзору</t>
  </si>
  <si>
    <t>МОБУ "Средняя общеобразовательная школа № 8 г.Волхова"</t>
  </si>
  <si>
    <t>Проведение капитального ремонта объектов культуры городских поселений Ленинградской области в рамках подпрограммы "Обеспечение реализации муниципальной программы "Развитие культуры в МО город Волхов 2014-2016 годы" муниципальной программы МО город Волхов "Развитие культуры в МО город Волхов 2014-2016 годы"</t>
  </si>
  <si>
    <t>Налог, взимаемый в связи с применением патентной системы налогообложения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</si>
  <si>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</si>
  <si>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2 02 02215 05 0000 151</t>
  </si>
  <si>
    <t>на укрепление материально-технической базы учреждений общего образования</t>
  </si>
  <si>
    <t>на укрепление материально-технической базы учреждений дополнительного образования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</si>
</sst>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&quot;р.&quot;"/>
    <numFmt numFmtId="174" formatCode="0.0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00"/>
    <numFmt numFmtId="181" formatCode="#,##0.0000"/>
    <numFmt numFmtId="182" formatCode="#,##0.0000000"/>
    <numFmt numFmtId="183" formatCode="#,##0.00_р_."/>
    <numFmt numFmtId="184" formatCode="000000"/>
    <numFmt numFmtId="185" formatCode="_-* #,##0.0_р_._-;\-* #,##0.0_р_._-;_-* &quot;-&quot;??_р_._-;_-@_-"/>
    <numFmt numFmtId="186" formatCode="_-* #,##0.0_р_._-;\-* #,##0.0_р_._-;_-* &quot;-&quot;?_р_._-;_-@_-"/>
    <numFmt numFmtId="187" formatCode="?"/>
    <numFmt numFmtId="188" formatCode="_-* #,##0.000_р_._-;\-* #,##0.000_р_._-;_-* &quot;-&quot;??_р_.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11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name val="Arial Cyr"/>
      <family val="0"/>
    </font>
    <font>
      <b/>
      <i/>
      <sz val="14"/>
      <color indexed="8"/>
      <name val="Times New Roman"/>
      <family val="1"/>
    </font>
    <font>
      <b/>
      <i/>
      <sz val="14"/>
      <name val="Times New Roman"/>
      <family val="1"/>
    </font>
    <font>
      <sz val="12"/>
      <name val="Arial Cyr"/>
      <family val="0"/>
    </font>
    <font>
      <b/>
      <sz val="8.5"/>
      <name val="MS Sans Serif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/>
      <top style="medium"/>
      <bottom style="medium"/>
    </border>
    <border>
      <left style="medium"/>
      <right>
        <color indexed="63"/>
      </right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>
        <color indexed="63"/>
      </right>
      <top/>
      <bottom style="medium"/>
    </border>
    <border>
      <left style="thin"/>
      <right style="thin"/>
      <top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303">
    <xf numFmtId="0" fontId="0" fillId="0" borderId="0" xfId="0" applyFont="1" applyAlignment="1">
      <alignment/>
    </xf>
    <xf numFmtId="11" fontId="4" fillId="0" borderId="10" xfId="0" applyNumberFormat="1" applyFont="1" applyFill="1" applyBorder="1" applyAlignment="1">
      <alignment horizontal="left" vertical="top" wrapText="1"/>
    </xf>
    <xf numFmtId="173" fontId="4" fillId="0" borderId="10" xfId="0" applyNumberFormat="1" applyFont="1" applyFill="1" applyBorder="1" applyAlignment="1">
      <alignment horizontal="left" vertical="top" wrapText="1"/>
    </xf>
    <xf numFmtId="2" fontId="4" fillId="0" borderId="10" xfId="0" applyNumberFormat="1" applyFont="1" applyFill="1" applyBorder="1" applyAlignment="1">
      <alignment horizontal="left" vertical="top" wrapText="1"/>
    </xf>
    <xf numFmtId="0" fontId="9" fillId="0" borderId="0" xfId="53" applyFont="1" applyFill="1">
      <alignment/>
      <protection/>
    </xf>
    <xf numFmtId="0" fontId="9" fillId="0" borderId="0" xfId="53" applyFont="1" applyFill="1" applyAlignment="1">
      <alignment vertical="center"/>
      <protection/>
    </xf>
    <xf numFmtId="0" fontId="9" fillId="0" borderId="0" xfId="53" applyFont="1" applyFill="1" applyAlignment="1">
      <alignment horizontal="center" vertical="center"/>
      <protection/>
    </xf>
    <xf numFmtId="49" fontId="9" fillId="0" borderId="0" xfId="53" applyNumberFormat="1" applyFont="1" applyFill="1" applyAlignment="1">
      <alignment vertical="center"/>
      <protection/>
    </xf>
    <xf numFmtId="172" fontId="9" fillId="0" borderId="0" xfId="53" applyNumberFormat="1" applyFont="1" applyFill="1" applyAlignment="1">
      <alignment horizontal="center" vertical="center"/>
      <protection/>
    </xf>
    <xf numFmtId="0" fontId="11" fillId="0" borderId="11" xfId="53" applyFont="1" applyFill="1" applyBorder="1" applyAlignment="1">
      <alignment horizontal="center" vertical="center"/>
      <protection/>
    </xf>
    <xf numFmtId="172" fontId="11" fillId="0" borderId="11" xfId="53" applyNumberFormat="1" applyFont="1" applyFill="1" applyBorder="1" applyAlignment="1">
      <alignment horizontal="center" vertical="center"/>
      <protection/>
    </xf>
    <xf numFmtId="0" fontId="11" fillId="0" borderId="12" xfId="53" applyFont="1" applyFill="1" applyBorder="1" applyAlignment="1">
      <alignment horizontal="center" vertical="top"/>
      <protection/>
    </xf>
    <xf numFmtId="172" fontId="11" fillId="0" borderId="12" xfId="53" applyNumberFormat="1" applyFont="1" applyFill="1" applyBorder="1" applyAlignment="1">
      <alignment horizontal="center" vertical="top"/>
      <protection/>
    </xf>
    <xf numFmtId="0" fontId="11" fillId="0" borderId="13" xfId="53" applyFont="1" applyFill="1" applyBorder="1" applyAlignment="1">
      <alignment horizontal="center" vertical="center"/>
      <protection/>
    </xf>
    <xf numFmtId="49" fontId="12" fillId="0" borderId="14" xfId="53" applyNumberFormat="1" applyFont="1" applyFill="1" applyBorder="1" applyAlignment="1">
      <alignment vertical="center"/>
      <protection/>
    </xf>
    <xf numFmtId="172" fontId="12" fillId="0" borderId="15" xfId="53" applyNumberFormat="1" applyFont="1" applyFill="1" applyBorder="1" applyAlignment="1">
      <alignment horizontal="center" vertical="center"/>
      <protection/>
    </xf>
    <xf numFmtId="0" fontId="11" fillId="0" borderId="16" xfId="53" applyFont="1" applyFill="1" applyBorder="1" applyAlignment="1">
      <alignment horizontal="center" vertical="center"/>
      <protection/>
    </xf>
    <xf numFmtId="49" fontId="11" fillId="0" borderId="17" xfId="53" applyNumberFormat="1" applyFont="1" applyFill="1" applyBorder="1" applyAlignment="1">
      <alignment vertical="center"/>
      <protection/>
    </xf>
    <xf numFmtId="172" fontId="11" fillId="0" borderId="16" xfId="53" applyNumberFormat="1" applyFont="1" applyFill="1" applyBorder="1" applyAlignment="1">
      <alignment horizontal="center" vertical="center"/>
      <protection/>
    </xf>
    <xf numFmtId="0" fontId="9" fillId="0" borderId="16" xfId="53" applyFont="1" applyFill="1" applyBorder="1" applyAlignment="1">
      <alignment horizontal="center" vertical="center"/>
      <protection/>
    </xf>
    <xf numFmtId="49" fontId="9" fillId="0" borderId="17" xfId="53" applyNumberFormat="1" applyFont="1" applyFill="1" applyBorder="1" applyAlignment="1">
      <alignment vertical="center"/>
      <protection/>
    </xf>
    <xf numFmtId="172" fontId="9" fillId="0" borderId="16" xfId="53" applyNumberFormat="1" applyFont="1" applyFill="1" applyBorder="1" applyAlignment="1">
      <alignment horizontal="center" vertical="center"/>
      <protection/>
    </xf>
    <xf numFmtId="0" fontId="9" fillId="0" borderId="13" xfId="53" applyFont="1" applyFill="1" applyBorder="1" applyAlignment="1">
      <alignment horizontal="center" vertical="center"/>
      <protection/>
    </xf>
    <xf numFmtId="49" fontId="11" fillId="0" borderId="17" xfId="53" applyNumberFormat="1" applyFont="1" applyFill="1" applyBorder="1" applyAlignment="1">
      <alignment vertical="center" wrapText="1"/>
      <protection/>
    </xf>
    <xf numFmtId="0" fontId="9" fillId="0" borderId="17" xfId="53" applyNumberFormat="1" applyFont="1" applyFill="1" applyBorder="1" applyAlignment="1">
      <alignment horizontal="left" vertical="center" wrapText="1"/>
      <protection/>
    </xf>
    <xf numFmtId="0" fontId="9" fillId="0" borderId="17" xfId="53" applyNumberFormat="1" applyFont="1" applyFill="1" applyBorder="1" applyAlignment="1">
      <alignment vertical="center" wrapText="1"/>
      <protection/>
    </xf>
    <xf numFmtId="49" fontId="9" fillId="0" borderId="17" xfId="53" applyNumberFormat="1" applyFont="1" applyFill="1" applyBorder="1" applyAlignment="1">
      <alignment vertical="center" wrapText="1"/>
      <protection/>
    </xf>
    <xf numFmtId="172" fontId="9" fillId="0" borderId="18" xfId="53" applyNumberFormat="1" applyFont="1" applyFill="1" applyBorder="1" applyAlignment="1">
      <alignment horizontal="center" vertical="center"/>
      <protection/>
    </xf>
    <xf numFmtId="0" fontId="9" fillId="0" borderId="16" xfId="53" applyNumberFormat="1" applyFont="1" applyFill="1" applyBorder="1" applyAlignment="1">
      <alignment wrapText="1"/>
      <protection/>
    </xf>
    <xf numFmtId="0" fontId="9" fillId="0" borderId="0" xfId="53" applyFont="1" applyFill="1" applyAlignment="1">
      <alignment wrapText="1"/>
      <protection/>
    </xf>
    <xf numFmtId="0" fontId="10" fillId="0" borderId="19" xfId="53" applyFont="1" applyFill="1" applyBorder="1" applyAlignment="1">
      <alignment horizontal="center" vertical="center"/>
      <protection/>
    </xf>
    <xf numFmtId="49" fontId="10" fillId="0" borderId="20" xfId="53" applyNumberFormat="1" applyFont="1" applyFill="1" applyBorder="1" applyAlignment="1">
      <alignment vertical="center"/>
      <protection/>
    </xf>
    <xf numFmtId="172" fontId="10" fillId="0" borderId="19" xfId="53" applyNumberFormat="1" applyFont="1" applyFill="1" applyBorder="1" applyAlignment="1">
      <alignment horizontal="center" vertical="center"/>
      <protection/>
    </xf>
    <xf numFmtId="0" fontId="7" fillId="0" borderId="0" xfId="53" applyFont="1" applyFill="1">
      <alignment/>
      <protection/>
    </xf>
    <xf numFmtId="0" fontId="16" fillId="0" borderId="11" xfId="53" applyFont="1" applyFill="1" applyBorder="1" applyAlignment="1">
      <alignment horizontal="center" vertical="center" wrapText="1"/>
      <protection/>
    </xf>
    <xf numFmtId="0" fontId="16" fillId="0" borderId="15" xfId="53" applyFont="1" applyFill="1" applyBorder="1" applyAlignment="1">
      <alignment horizontal="center" vertical="center"/>
      <protection/>
    </xf>
    <xf numFmtId="49" fontId="30" fillId="0" borderId="21" xfId="53" applyNumberFormat="1" applyFont="1" applyFill="1" applyBorder="1" applyAlignment="1">
      <alignment vertical="center" wrapText="1"/>
      <protection/>
    </xf>
    <xf numFmtId="172" fontId="30" fillId="0" borderId="15" xfId="53" applyNumberFormat="1" applyFont="1" applyFill="1" applyBorder="1" applyAlignment="1">
      <alignment horizontal="center" vertical="center"/>
      <protection/>
    </xf>
    <xf numFmtId="0" fontId="16" fillId="0" borderId="16" xfId="53" applyFont="1" applyFill="1" applyBorder="1" applyAlignment="1">
      <alignment horizontal="center" vertical="center"/>
      <protection/>
    </xf>
    <xf numFmtId="49" fontId="16" fillId="0" borderId="22" xfId="53" applyNumberFormat="1" applyFont="1" applyFill="1" applyBorder="1" applyAlignment="1">
      <alignment vertical="center"/>
      <protection/>
    </xf>
    <xf numFmtId="172" fontId="16" fillId="0" borderId="16" xfId="53" applyNumberFormat="1" applyFont="1" applyFill="1" applyBorder="1" applyAlignment="1">
      <alignment horizontal="center" vertical="center"/>
      <protection/>
    </xf>
    <xf numFmtId="49" fontId="6" fillId="0" borderId="22" xfId="53" applyNumberFormat="1" applyFont="1" applyFill="1" applyBorder="1" applyAlignment="1">
      <alignment vertical="center" wrapText="1"/>
      <protection/>
    </xf>
    <xf numFmtId="0" fontId="7" fillId="0" borderId="16" xfId="53" applyFont="1" applyFill="1" applyBorder="1" applyAlignment="1">
      <alignment horizontal="center" vertical="center"/>
      <protection/>
    </xf>
    <xf numFmtId="49" fontId="7" fillId="0" borderId="22" xfId="53" applyNumberFormat="1" applyFont="1" applyFill="1" applyBorder="1" applyAlignment="1">
      <alignment vertical="center"/>
      <protection/>
    </xf>
    <xf numFmtId="172" fontId="7" fillId="0" borderId="16" xfId="53" applyNumberFormat="1" applyFont="1" applyFill="1" applyBorder="1" applyAlignment="1">
      <alignment horizontal="center" vertical="center"/>
      <protection/>
    </xf>
    <xf numFmtId="49" fontId="7" fillId="0" borderId="22" xfId="53" applyNumberFormat="1" applyFont="1" applyFill="1" applyBorder="1" applyAlignment="1">
      <alignment vertical="center" wrapText="1"/>
      <protection/>
    </xf>
    <xf numFmtId="172" fontId="7" fillId="0" borderId="18" xfId="53" applyNumberFormat="1" applyFont="1" applyFill="1" applyBorder="1" applyAlignment="1">
      <alignment horizontal="center" vertical="center"/>
      <protection/>
    </xf>
    <xf numFmtId="184" fontId="7" fillId="0" borderId="22" xfId="53" applyNumberFormat="1" applyFont="1" applyFill="1" applyBorder="1" applyAlignment="1">
      <alignment vertical="center" wrapText="1"/>
      <protection/>
    </xf>
    <xf numFmtId="49" fontId="11" fillId="0" borderId="22" xfId="53" applyNumberFormat="1" applyFont="1" applyFill="1" applyBorder="1" applyAlignment="1">
      <alignment vertical="center"/>
      <protection/>
    </xf>
    <xf numFmtId="0" fontId="16" fillId="0" borderId="0" xfId="53" applyFont="1" applyFill="1">
      <alignment/>
      <protection/>
    </xf>
    <xf numFmtId="0" fontId="7" fillId="0" borderId="22" xfId="0" applyFont="1" applyBorder="1" applyAlignment="1">
      <alignment wrapText="1"/>
    </xf>
    <xf numFmtId="0" fontId="16" fillId="0" borderId="23" xfId="53" applyFont="1" applyFill="1" applyBorder="1" applyAlignment="1">
      <alignment horizontal="center" vertical="center"/>
      <protection/>
    </xf>
    <xf numFmtId="49" fontId="16" fillId="0" borderId="24" xfId="53" applyNumberFormat="1" applyFont="1" applyFill="1" applyBorder="1" applyAlignment="1">
      <alignment vertical="center"/>
      <protection/>
    </xf>
    <xf numFmtId="172" fontId="16" fillId="0" borderId="23" xfId="53" applyNumberFormat="1" applyFont="1" applyFill="1" applyBorder="1" applyAlignment="1">
      <alignment horizontal="center" vertical="center"/>
      <protection/>
    </xf>
    <xf numFmtId="49" fontId="7" fillId="0" borderId="0" xfId="53" applyNumberFormat="1" applyFont="1" applyFill="1" applyAlignment="1">
      <alignment horizontal="right" vertical="center"/>
      <protection/>
    </xf>
    <xf numFmtId="0" fontId="7" fillId="0" borderId="0" xfId="53" applyFont="1" applyFill="1" applyAlignment="1">
      <alignment vertical="center"/>
      <protection/>
    </xf>
    <xf numFmtId="0" fontId="9" fillId="0" borderId="0" xfId="53" applyFont="1" applyAlignment="1">
      <alignment vertical="center"/>
      <protection/>
    </xf>
    <xf numFmtId="172" fontId="9" fillId="0" borderId="0" xfId="53" applyNumberFormat="1" applyFont="1" applyAlignment="1">
      <alignment horizontal="right" vertical="center"/>
      <protection/>
    </xf>
    <xf numFmtId="0" fontId="9" fillId="0" borderId="0" xfId="53" applyFont="1" applyAlignment="1">
      <alignment horizontal="right" vertical="center"/>
      <protection/>
    </xf>
    <xf numFmtId="0" fontId="13" fillId="0" borderId="0" xfId="53" applyFont="1" applyAlignment="1">
      <alignment horizontal="center" vertical="center"/>
      <protection/>
    </xf>
    <xf numFmtId="185" fontId="13" fillId="0" borderId="0" xfId="53" applyNumberFormat="1" applyFont="1" applyAlignment="1">
      <alignment horizontal="center" vertical="center"/>
      <protection/>
    </xf>
    <xf numFmtId="49" fontId="5" fillId="0" borderId="13" xfId="53" applyNumberFormat="1" applyFont="1" applyBorder="1" applyAlignment="1">
      <alignment horizontal="center" vertical="center"/>
      <protection/>
    </xf>
    <xf numFmtId="0" fontId="4" fillId="0" borderId="25" xfId="53" applyFont="1" applyBorder="1" applyAlignment="1">
      <alignment horizontal="left" vertical="center" wrapText="1"/>
      <protection/>
    </xf>
    <xf numFmtId="49" fontId="9" fillId="0" borderId="18" xfId="53" applyNumberFormat="1" applyFont="1" applyBorder="1" applyAlignment="1">
      <alignment horizontal="center" vertical="center"/>
      <protection/>
    </xf>
    <xf numFmtId="49" fontId="4" fillId="0" borderId="0" xfId="53" applyNumberFormat="1" applyFont="1" applyBorder="1" applyAlignment="1">
      <alignment horizontal="center" vertical="center"/>
      <protection/>
    </xf>
    <xf numFmtId="185" fontId="4" fillId="0" borderId="18" xfId="67" applyNumberFormat="1" applyFont="1" applyFill="1" applyBorder="1" applyAlignment="1">
      <alignment horizontal="center" vertical="center"/>
    </xf>
    <xf numFmtId="0" fontId="4" fillId="0" borderId="25" xfId="53" applyFont="1" applyBorder="1" applyAlignment="1">
      <alignment horizontal="left" vertical="center"/>
      <protection/>
    </xf>
    <xf numFmtId="0" fontId="4" fillId="0" borderId="25" xfId="53" applyFont="1" applyBorder="1" applyAlignment="1">
      <alignment vertical="center" wrapText="1"/>
      <protection/>
    </xf>
    <xf numFmtId="0" fontId="4" fillId="0" borderId="25" xfId="53" applyFont="1" applyBorder="1" applyAlignment="1">
      <alignment vertical="center"/>
      <protection/>
    </xf>
    <xf numFmtId="0" fontId="4" fillId="0" borderId="18" xfId="53" applyFont="1" applyBorder="1" applyAlignment="1">
      <alignment vertical="center"/>
      <protection/>
    </xf>
    <xf numFmtId="49" fontId="4" fillId="0" borderId="18" xfId="53" applyNumberFormat="1" applyFont="1" applyBorder="1" applyAlignment="1">
      <alignment horizontal="center" vertical="center"/>
      <protection/>
    </xf>
    <xf numFmtId="0" fontId="5" fillId="0" borderId="0" xfId="53" applyFont="1" applyAlignment="1">
      <alignment vertical="center"/>
      <protection/>
    </xf>
    <xf numFmtId="49" fontId="3" fillId="0" borderId="18" xfId="53" applyNumberFormat="1" applyFont="1" applyBorder="1" applyAlignment="1">
      <alignment horizontal="center" vertical="center"/>
      <protection/>
    </xf>
    <xf numFmtId="185" fontId="4" fillId="0" borderId="18" xfId="67" applyNumberFormat="1" applyFont="1" applyBorder="1" applyAlignment="1">
      <alignment horizontal="center" vertical="center"/>
    </xf>
    <xf numFmtId="49" fontId="4" fillId="0" borderId="22" xfId="53" applyNumberFormat="1" applyFont="1" applyBorder="1" applyAlignment="1">
      <alignment horizontal="center" vertical="center"/>
      <protection/>
    </xf>
    <xf numFmtId="185" fontId="10" fillId="0" borderId="19" xfId="67" applyNumberFormat="1" applyFont="1" applyBorder="1" applyAlignment="1">
      <alignment horizontal="center" vertical="center"/>
    </xf>
    <xf numFmtId="49" fontId="9" fillId="0" borderId="0" xfId="53" applyNumberFormat="1" applyFont="1" applyAlignment="1">
      <alignment vertical="center"/>
      <protection/>
    </xf>
    <xf numFmtId="185" fontId="9" fillId="0" borderId="0" xfId="53" applyNumberFormat="1" applyFont="1" applyAlignment="1">
      <alignment vertical="center"/>
      <protection/>
    </xf>
    <xf numFmtId="0" fontId="3" fillId="0" borderId="11" xfId="53" applyFont="1" applyBorder="1" applyAlignment="1">
      <alignment horizontal="center" vertical="center"/>
      <protection/>
    </xf>
    <xf numFmtId="0" fontId="3" fillId="0" borderId="26" xfId="53" applyFont="1" applyBorder="1" applyAlignment="1">
      <alignment horizontal="center" vertical="center" wrapText="1"/>
      <protection/>
    </xf>
    <xf numFmtId="173" fontId="9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wrapText="1"/>
    </xf>
    <xf numFmtId="0" fontId="14" fillId="0" borderId="0" xfId="54" applyFont="1" applyAlignment="1">
      <alignment vertical="top"/>
      <protection/>
    </xf>
    <xf numFmtId="0" fontId="14" fillId="0" borderId="0" xfId="54" applyFont="1">
      <alignment/>
      <protection/>
    </xf>
    <xf numFmtId="0" fontId="14" fillId="0" borderId="0" xfId="54" applyFont="1" applyBorder="1" applyAlignment="1">
      <alignment vertical="top"/>
      <protection/>
    </xf>
    <xf numFmtId="0" fontId="14" fillId="0" borderId="0" xfId="57" applyFont="1" applyAlignment="1">
      <alignment horizontal="center" vertical="top"/>
      <protection/>
    </xf>
    <xf numFmtId="0" fontId="14" fillId="0" borderId="0" xfId="54" applyFont="1" applyAlignment="1">
      <alignment horizontal="center" vertical="top"/>
      <protection/>
    </xf>
    <xf numFmtId="0" fontId="5" fillId="0" borderId="10" xfId="54" applyFont="1" applyBorder="1" applyAlignment="1">
      <alignment horizontal="center" vertical="top" wrapText="1"/>
      <protection/>
    </xf>
    <xf numFmtId="0" fontId="5" fillId="0" borderId="10" xfId="57" applyFont="1" applyBorder="1" applyAlignment="1">
      <alignment horizontal="center" vertical="top" wrapText="1"/>
      <protection/>
    </xf>
    <xf numFmtId="0" fontId="14" fillId="0" borderId="10" xfId="54" applyFont="1" applyBorder="1" applyAlignment="1">
      <alignment horizontal="center" vertical="top" wrapText="1"/>
      <protection/>
    </xf>
    <xf numFmtId="0" fontId="14" fillId="0" borderId="10" xfId="57" applyFont="1" applyBorder="1" applyAlignment="1">
      <alignment horizontal="center" vertical="top" wrapText="1"/>
      <protection/>
    </xf>
    <xf numFmtId="49" fontId="5" fillId="0" borderId="10" xfId="54" applyNumberFormat="1" applyFont="1" applyBorder="1" applyAlignment="1">
      <alignment vertical="top" wrapText="1"/>
      <protection/>
    </xf>
    <xf numFmtId="0" fontId="14" fillId="0" borderId="0" xfId="54" applyFont="1" applyAlignment="1">
      <alignment wrapText="1"/>
      <protection/>
    </xf>
    <xf numFmtId="171" fontId="7" fillId="0" borderId="0" xfId="65" applyFont="1" applyFill="1" applyAlignment="1">
      <alignment horizontal="right" vertical="center"/>
    </xf>
    <xf numFmtId="0" fontId="5" fillId="0" borderId="10" xfId="54" applyFont="1" applyBorder="1" applyAlignment="1">
      <alignment horizontal="left" vertical="top" wrapText="1"/>
      <protection/>
    </xf>
    <xf numFmtId="0" fontId="5" fillId="0" borderId="0" xfId="54" applyFont="1" applyAlignment="1">
      <alignment horizontal="left"/>
      <protection/>
    </xf>
    <xf numFmtId="171" fontId="14" fillId="0" borderId="10" xfId="65" applyFont="1" applyBorder="1" applyAlignment="1">
      <alignment horizontal="center" vertical="center" wrapText="1"/>
    </xf>
    <xf numFmtId="171" fontId="5" fillId="0" borderId="10" xfId="65" applyFont="1" applyBorder="1" applyAlignment="1">
      <alignment horizontal="center" vertical="center" wrapText="1"/>
    </xf>
    <xf numFmtId="171" fontId="5" fillId="0" borderId="10" xfId="65" applyFont="1" applyBorder="1" applyAlignment="1">
      <alignment horizontal="center" vertical="center"/>
    </xf>
    <xf numFmtId="0" fontId="4" fillId="0" borderId="17" xfId="53" applyFont="1" applyBorder="1" applyAlignment="1">
      <alignment horizontal="left" vertical="center"/>
      <protection/>
    </xf>
    <xf numFmtId="49" fontId="4" fillId="0" borderId="16" xfId="53" applyNumberFormat="1" applyFont="1" applyBorder="1" applyAlignment="1">
      <alignment horizontal="center" vertical="center"/>
      <protection/>
    </xf>
    <xf numFmtId="185" fontId="4" fillId="0" borderId="16" xfId="67" applyNumberFormat="1" applyFont="1" applyBorder="1" applyAlignment="1">
      <alignment horizontal="center" vertical="center"/>
    </xf>
    <xf numFmtId="0" fontId="4" fillId="0" borderId="17" xfId="53" applyFont="1" applyBorder="1" applyAlignment="1">
      <alignment horizontal="left" vertical="center" wrapText="1"/>
      <protection/>
    </xf>
    <xf numFmtId="0" fontId="4" fillId="0" borderId="13" xfId="53" applyFont="1" applyBorder="1" applyAlignment="1">
      <alignment horizontal="left" vertical="center" wrapText="1"/>
      <protection/>
    </xf>
    <xf numFmtId="0" fontId="4" fillId="0" borderId="13" xfId="53" applyFont="1" applyBorder="1" applyAlignment="1">
      <alignment horizontal="left" vertical="center"/>
      <protection/>
    </xf>
    <xf numFmtId="49" fontId="4" fillId="0" borderId="13" xfId="53" applyNumberFormat="1" applyFont="1" applyBorder="1" applyAlignment="1">
      <alignment horizontal="center" vertical="center"/>
      <protection/>
    </xf>
    <xf numFmtId="0" fontId="4" fillId="0" borderId="27" xfId="53" applyFont="1" applyBorder="1" applyAlignment="1">
      <alignment vertical="center"/>
      <protection/>
    </xf>
    <xf numFmtId="0" fontId="4" fillId="0" borderId="27" xfId="53" applyFont="1" applyBorder="1" applyAlignment="1">
      <alignment vertical="center" wrapText="1"/>
      <protection/>
    </xf>
    <xf numFmtId="0" fontId="4" fillId="0" borderId="13" xfId="53" applyFont="1" applyBorder="1" applyAlignment="1">
      <alignment vertical="center"/>
      <protection/>
    </xf>
    <xf numFmtId="0" fontId="4" fillId="0" borderId="27" xfId="53" applyFont="1" applyBorder="1" applyAlignment="1">
      <alignment horizontal="left" vertical="center"/>
      <protection/>
    </xf>
    <xf numFmtId="49" fontId="9" fillId="0" borderId="13" xfId="53" applyNumberFormat="1" applyFont="1" applyBorder="1" applyAlignment="1">
      <alignment horizontal="center" vertical="center"/>
      <protection/>
    </xf>
    <xf numFmtId="49" fontId="4" fillId="0" borderId="27" xfId="53" applyNumberFormat="1" applyFont="1" applyBorder="1" applyAlignment="1">
      <alignment horizontal="center" vertical="center"/>
      <protection/>
    </xf>
    <xf numFmtId="185" fontId="4" fillId="0" borderId="13" xfId="67" applyNumberFormat="1" applyFont="1" applyFill="1" applyBorder="1" applyAlignment="1">
      <alignment horizontal="center" vertical="center"/>
    </xf>
    <xf numFmtId="49" fontId="11" fillId="0" borderId="13" xfId="53" applyNumberFormat="1" applyFont="1" applyBorder="1" applyAlignment="1">
      <alignment horizontal="center" vertical="center"/>
      <protection/>
    </xf>
    <xf numFmtId="49" fontId="4" fillId="0" borderId="28" xfId="53" applyNumberFormat="1" applyFont="1" applyBorder="1" applyAlignment="1">
      <alignment horizontal="center" vertical="center"/>
      <protection/>
    </xf>
    <xf numFmtId="0" fontId="4" fillId="0" borderId="27" xfId="53" applyFont="1" applyBorder="1" applyAlignment="1">
      <alignment horizontal="left" vertical="center" wrapText="1"/>
      <protection/>
    </xf>
    <xf numFmtId="0" fontId="5" fillId="0" borderId="20" xfId="53" applyFont="1" applyBorder="1" applyAlignment="1">
      <alignment horizontal="left" vertical="center"/>
      <protection/>
    </xf>
    <xf numFmtId="49" fontId="5" fillId="0" borderId="19" xfId="53" applyNumberFormat="1" applyFont="1" applyBorder="1" applyAlignment="1">
      <alignment horizontal="center" vertical="center"/>
      <protection/>
    </xf>
    <xf numFmtId="49" fontId="5" fillId="0" borderId="29" xfId="53" applyNumberFormat="1" applyFont="1" applyBorder="1" applyAlignment="1">
      <alignment horizontal="center" vertical="center"/>
      <protection/>
    </xf>
    <xf numFmtId="185" fontId="5" fillId="0" borderId="19" xfId="67" applyNumberFormat="1" applyFont="1" applyBorder="1" applyAlignment="1">
      <alignment horizontal="center" vertical="center"/>
    </xf>
    <xf numFmtId="0" fontId="5" fillId="0" borderId="20" xfId="53" applyFont="1" applyBorder="1" applyAlignment="1">
      <alignment vertical="center" wrapText="1"/>
      <protection/>
    </xf>
    <xf numFmtId="185" fontId="5" fillId="0" borderId="19" xfId="67" applyNumberFormat="1" applyFont="1" applyFill="1" applyBorder="1" applyAlignment="1">
      <alignment horizontal="center" vertical="center"/>
    </xf>
    <xf numFmtId="0" fontId="5" fillId="0" borderId="20" xfId="53" applyFont="1" applyBorder="1" applyAlignment="1">
      <alignment vertical="center"/>
      <protection/>
    </xf>
    <xf numFmtId="185" fontId="4" fillId="33" borderId="13" xfId="67" applyNumberFormat="1" applyFont="1" applyFill="1" applyBorder="1" applyAlignment="1">
      <alignment horizontal="center" vertical="center"/>
    </xf>
    <xf numFmtId="185" fontId="4" fillId="0" borderId="13" xfId="67" applyNumberFormat="1" applyFont="1" applyBorder="1" applyAlignment="1">
      <alignment horizontal="center" vertical="center"/>
    </xf>
    <xf numFmtId="49" fontId="4" fillId="0" borderId="29" xfId="53" applyNumberFormat="1" applyFont="1" applyBorder="1" applyAlignment="1">
      <alignment horizontal="center" vertical="center"/>
      <protection/>
    </xf>
    <xf numFmtId="0" fontId="5" fillId="0" borderId="20" xfId="53" applyFont="1" applyBorder="1" applyAlignment="1">
      <alignment horizontal="left" vertical="center" wrapText="1"/>
      <protection/>
    </xf>
    <xf numFmtId="172" fontId="9" fillId="0" borderId="0" xfId="53" applyNumberFormat="1" applyFont="1" applyFill="1" applyAlignment="1">
      <alignment horizontal="right" vertical="center"/>
      <protection/>
    </xf>
    <xf numFmtId="0" fontId="9" fillId="0" borderId="0" xfId="53" applyFont="1" applyFill="1" applyAlignment="1">
      <alignment horizontal="right" vertical="center"/>
      <protection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172" fontId="29" fillId="0" borderId="0" xfId="0" applyNumberFormat="1" applyFont="1" applyFill="1" applyAlignment="1">
      <alignment horizontal="right" vertical="center"/>
    </xf>
    <xf numFmtId="0" fontId="29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7" fillId="0" borderId="0" xfId="53" applyFont="1" applyFill="1" applyAlignment="1">
      <alignment horizontal="center" vertical="center"/>
      <protection/>
    </xf>
    <xf numFmtId="49" fontId="7" fillId="0" borderId="0" xfId="53" applyNumberFormat="1" applyFont="1" applyFill="1" applyAlignment="1">
      <alignment vertical="center"/>
      <protection/>
    </xf>
    <xf numFmtId="172" fontId="7" fillId="0" borderId="0" xfId="53" applyNumberFormat="1" applyFont="1" applyFill="1" applyAlignment="1">
      <alignment horizontal="center" vertical="center"/>
      <protection/>
    </xf>
    <xf numFmtId="49" fontId="16" fillId="0" borderId="30" xfId="53" applyNumberFormat="1" applyFont="1" applyFill="1" applyBorder="1" applyAlignment="1">
      <alignment horizontal="center" vertical="center"/>
      <protection/>
    </xf>
    <xf numFmtId="0" fontId="20" fillId="0" borderId="0" xfId="55" applyFont="1" applyFill="1" applyAlignment="1">
      <alignment horizontal="center" vertical="center"/>
      <protection/>
    </xf>
    <xf numFmtId="0" fontId="15" fillId="0" borderId="0" xfId="55" applyFont="1" applyFill="1" applyAlignment="1">
      <alignment vertical="center"/>
      <protection/>
    </xf>
    <xf numFmtId="0" fontId="13" fillId="0" borderId="0" xfId="55" applyFont="1" applyFill="1">
      <alignment/>
      <protection/>
    </xf>
    <xf numFmtId="0" fontId="13" fillId="0" borderId="0" xfId="55" applyFont="1" applyFill="1" applyAlignment="1">
      <alignment vertical="center"/>
      <protection/>
    </xf>
    <xf numFmtId="0" fontId="13" fillId="0" borderId="0" xfId="55" applyFont="1" applyFill="1" applyAlignment="1">
      <alignment horizontal="center"/>
      <protection/>
    </xf>
    <xf numFmtId="0" fontId="11" fillId="0" borderId="10" xfId="55" applyFont="1" applyFill="1" applyBorder="1" applyAlignment="1">
      <alignment horizontal="center" vertical="center"/>
      <protection/>
    </xf>
    <xf numFmtId="0" fontId="10" fillId="0" borderId="10" xfId="55" applyFont="1" applyFill="1" applyBorder="1" applyAlignment="1">
      <alignment horizontal="center" vertical="center"/>
      <protection/>
    </xf>
    <xf numFmtId="0" fontId="13" fillId="0" borderId="10" xfId="55" applyFont="1" applyFill="1" applyBorder="1" applyAlignment="1">
      <alignment horizontal="center" vertical="center"/>
      <protection/>
    </xf>
    <xf numFmtId="172" fontId="18" fillId="0" borderId="10" xfId="55" applyNumberFormat="1" applyFont="1" applyFill="1" applyBorder="1" applyAlignment="1">
      <alignment horizontal="center" vertical="center"/>
      <protection/>
    </xf>
    <xf numFmtId="172" fontId="13" fillId="0" borderId="10" xfId="54" applyNumberFormat="1" applyFont="1" applyFill="1" applyBorder="1" applyAlignment="1">
      <alignment horizontal="center" vertical="center" wrapText="1"/>
      <protection/>
    </xf>
    <xf numFmtId="172" fontId="9" fillId="0" borderId="0" xfId="55" applyNumberFormat="1" applyFont="1" applyFill="1" applyAlignment="1">
      <alignment horizontal="right" vertical="center"/>
      <protection/>
    </xf>
    <xf numFmtId="0" fontId="2" fillId="0" borderId="0" xfId="53" applyFill="1" applyAlignment="1">
      <alignment horizontal="center" vertical="center"/>
      <protection/>
    </xf>
    <xf numFmtId="0" fontId="9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171" fontId="9" fillId="0" borderId="0" xfId="67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22" fillId="0" borderId="0" xfId="53" applyFont="1" applyFill="1" applyAlignment="1">
      <alignment vertical="center"/>
      <protection/>
    </xf>
    <xf numFmtId="0" fontId="16" fillId="0" borderId="0" xfId="53" applyFont="1" applyFill="1" applyAlignment="1">
      <alignment vertical="center"/>
      <protection/>
    </xf>
    <xf numFmtId="171" fontId="16" fillId="0" borderId="0" xfId="67" applyFont="1" applyFill="1" applyAlignment="1">
      <alignment vertical="center"/>
    </xf>
    <xf numFmtId="0" fontId="2" fillId="0" borderId="0" xfId="53" applyFill="1" applyAlignment="1">
      <alignment vertical="center"/>
      <protection/>
    </xf>
    <xf numFmtId="0" fontId="9" fillId="0" borderId="0" xfId="53" applyFont="1" applyFill="1" applyBorder="1" applyAlignment="1">
      <alignment horizontal="center" vertical="center"/>
      <protection/>
    </xf>
    <xf numFmtId="0" fontId="21" fillId="0" borderId="0" xfId="53" applyFont="1" applyFill="1" applyBorder="1" applyAlignment="1">
      <alignment vertical="center"/>
      <protection/>
    </xf>
    <xf numFmtId="0" fontId="21" fillId="0" borderId="0" xfId="53" applyFont="1" applyFill="1" applyAlignment="1">
      <alignment horizontal="right"/>
      <protection/>
    </xf>
    <xf numFmtId="171" fontId="14" fillId="0" borderId="10" xfId="67" applyFont="1" applyFill="1" applyBorder="1" applyAlignment="1">
      <alignment horizontal="center" vertical="center" wrapText="1"/>
    </xf>
    <xf numFmtId="0" fontId="19" fillId="0" borderId="0" xfId="53" applyFont="1" applyFill="1" applyAlignment="1">
      <alignment vertical="center"/>
      <protection/>
    </xf>
    <xf numFmtId="0" fontId="24" fillId="0" borderId="0" xfId="53" applyFont="1" applyFill="1" applyAlignment="1">
      <alignment horizontal="left" vertical="center"/>
      <protection/>
    </xf>
    <xf numFmtId="0" fontId="24" fillId="0" borderId="0" xfId="53" applyFont="1" applyFill="1" applyAlignment="1">
      <alignment vertical="center"/>
      <protection/>
    </xf>
    <xf numFmtId="0" fontId="14" fillId="0" borderId="10" xfId="53" applyFont="1" applyBorder="1" applyAlignment="1">
      <alignment horizontal="left" vertical="top" wrapText="1"/>
      <protection/>
    </xf>
    <xf numFmtId="0" fontId="14" fillId="33" borderId="10" xfId="53" applyFont="1" applyFill="1" applyBorder="1" applyAlignment="1">
      <alignment vertical="top" wrapText="1"/>
      <protection/>
    </xf>
    <xf numFmtId="0" fontId="14" fillId="0" borderId="10" xfId="53" applyFont="1" applyBorder="1" applyAlignment="1">
      <alignment horizontal="center" vertical="top" wrapText="1"/>
      <protection/>
    </xf>
    <xf numFmtId="0" fontId="14" fillId="0" borderId="10" xfId="53" applyFont="1" applyFill="1" applyBorder="1" applyAlignment="1">
      <alignment horizontal="center" vertical="top"/>
      <protection/>
    </xf>
    <xf numFmtId="0" fontId="5" fillId="33" borderId="10" xfId="53" applyFont="1" applyFill="1" applyBorder="1" applyAlignment="1">
      <alignment vertical="top" wrapText="1"/>
      <protection/>
    </xf>
    <xf numFmtId="0" fontId="5" fillId="0" borderId="10" xfId="67" applyNumberFormat="1" applyFont="1" applyFill="1" applyBorder="1" applyAlignment="1">
      <alignment horizontal="center" vertical="top"/>
    </xf>
    <xf numFmtId="0" fontId="14" fillId="0" borderId="10" xfId="53" applyFont="1" applyBorder="1" applyAlignment="1">
      <alignment vertical="top" wrapText="1"/>
      <protection/>
    </xf>
    <xf numFmtId="0" fontId="18" fillId="33" borderId="10" xfId="53" applyFont="1" applyFill="1" applyBorder="1" applyAlignment="1">
      <alignment vertical="top" wrapText="1"/>
      <protection/>
    </xf>
    <xf numFmtId="0" fontId="6" fillId="33" borderId="10" xfId="53" applyFont="1" applyFill="1" applyBorder="1" applyAlignment="1">
      <alignment vertical="top" wrapText="1"/>
      <protection/>
    </xf>
    <xf numFmtId="0" fontId="5" fillId="0" borderId="10" xfId="53" applyFont="1" applyBorder="1" applyAlignment="1">
      <alignment horizontal="center" vertical="top" wrapText="1"/>
      <protection/>
    </xf>
    <xf numFmtId="3" fontId="5" fillId="0" borderId="10" xfId="53" applyNumberFormat="1" applyFont="1" applyFill="1" applyBorder="1" applyAlignment="1">
      <alignment horizontal="center" vertical="top"/>
      <protection/>
    </xf>
    <xf numFmtId="0" fontId="5" fillId="0" borderId="10" xfId="53" applyFont="1" applyBorder="1" applyAlignment="1">
      <alignment vertical="top" wrapText="1"/>
      <protection/>
    </xf>
    <xf numFmtId="0" fontId="14" fillId="0" borderId="10" xfId="53" applyFont="1" applyFill="1" applyBorder="1" applyAlignment="1">
      <alignment horizontal="center" vertical="top" wrapText="1"/>
      <protection/>
    </xf>
    <xf numFmtId="0" fontId="14" fillId="0" borderId="31" xfId="53" applyFont="1" applyBorder="1" applyAlignment="1">
      <alignment horizontal="left" vertical="top" wrapText="1"/>
      <protection/>
    </xf>
    <xf numFmtId="0" fontId="5" fillId="33" borderId="22" xfId="53" applyFont="1" applyFill="1" applyBorder="1" applyAlignment="1">
      <alignment vertical="top" wrapText="1"/>
      <protection/>
    </xf>
    <xf numFmtId="0" fontId="14" fillId="0" borderId="22" xfId="53" applyFont="1" applyBorder="1" applyAlignment="1">
      <alignment horizontal="center" vertical="top" wrapText="1"/>
      <protection/>
    </xf>
    <xf numFmtId="0" fontId="14" fillId="0" borderId="32" xfId="53" applyFont="1" applyBorder="1" applyAlignment="1">
      <alignment vertical="top" wrapText="1"/>
      <protection/>
    </xf>
    <xf numFmtId="0" fontId="5" fillId="0" borderId="10" xfId="53" applyFont="1" applyFill="1" applyBorder="1" applyAlignment="1">
      <alignment horizontal="center" vertical="top" wrapText="1"/>
      <protection/>
    </xf>
    <xf numFmtId="3" fontId="5" fillId="0" borderId="10" xfId="53" applyNumberFormat="1" applyFont="1" applyFill="1" applyBorder="1" applyAlignment="1">
      <alignment horizontal="center" vertical="top" wrapText="1"/>
      <protection/>
    </xf>
    <xf numFmtId="0" fontId="18" fillId="33" borderId="10" xfId="53" applyFont="1" applyFill="1" applyBorder="1" applyAlignment="1">
      <alignment horizontal="center" vertical="top" wrapText="1"/>
      <protection/>
    </xf>
    <xf numFmtId="0" fontId="18" fillId="33" borderId="10" xfId="53" applyFont="1" applyFill="1" applyBorder="1" applyAlignment="1">
      <alignment horizontal="left" vertical="top" wrapText="1"/>
      <protection/>
    </xf>
    <xf numFmtId="172" fontId="5" fillId="0" borderId="10" xfId="53" applyNumberFormat="1" applyFont="1" applyFill="1" applyBorder="1" applyAlignment="1">
      <alignment horizontal="center" vertical="top" wrapText="1"/>
      <protection/>
    </xf>
    <xf numFmtId="0" fontId="5" fillId="0" borderId="10" xfId="53" applyFont="1" applyBorder="1" applyAlignment="1">
      <alignment horizontal="left" vertical="top" wrapText="1"/>
      <protection/>
    </xf>
    <xf numFmtId="0" fontId="6" fillId="33" borderId="10" xfId="53" applyFont="1" applyFill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172" fontId="5" fillId="0" borderId="10" xfId="53" applyNumberFormat="1" applyFont="1" applyFill="1" applyBorder="1" applyAlignment="1">
      <alignment horizontal="center" vertical="center" wrapText="1"/>
      <protection/>
    </xf>
    <xf numFmtId="0" fontId="27" fillId="0" borderId="0" xfId="53" applyFont="1" applyFill="1" applyAlignment="1">
      <alignment vertical="center"/>
      <protection/>
    </xf>
    <xf numFmtId="171" fontId="27" fillId="0" borderId="0" xfId="67" applyFont="1" applyFill="1" applyAlignment="1">
      <alignment horizontal="center" vertical="center"/>
    </xf>
    <xf numFmtId="171" fontId="27" fillId="0" borderId="0" xfId="67" applyFont="1" applyFill="1" applyAlignment="1">
      <alignment horizontal="left" vertical="center"/>
    </xf>
    <xf numFmtId="171" fontId="2" fillId="0" borderId="0" xfId="67" applyFont="1" applyFill="1" applyAlignment="1">
      <alignment horizontal="center" vertical="center"/>
    </xf>
    <xf numFmtId="171" fontId="2" fillId="0" borderId="0" xfId="67" applyFont="1" applyFill="1" applyAlignment="1">
      <alignment horizontal="left" vertical="center"/>
    </xf>
    <xf numFmtId="171" fontId="27" fillId="0" borderId="0" xfId="67" applyFont="1" applyFill="1" applyAlignment="1">
      <alignment horizontal="left" vertical="top"/>
    </xf>
    <xf numFmtId="49" fontId="7" fillId="0" borderId="33" xfId="53" applyNumberFormat="1" applyFont="1" applyFill="1" applyBorder="1" applyAlignment="1">
      <alignment horizontal="left" vertical="center" wrapText="1"/>
      <protection/>
    </xf>
    <xf numFmtId="172" fontId="7" fillId="0" borderId="33" xfId="53" applyNumberFormat="1" applyFont="1" applyFill="1" applyBorder="1" applyAlignment="1">
      <alignment horizontal="center" vertical="center"/>
      <protection/>
    </xf>
    <xf numFmtId="172" fontId="7" fillId="0" borderId="13" xfId="53" applyNumberFormat="1" applyFont="1" applyFill="1" applyBorder="1" applyAlignment="1">
      <alignment horizontal="center" vertical="center"/>
      <protection/>
    </xf>
    <xf numFmtId="0" fontId="16" fillId="0" borderId="11" xfId="53" applyNumberFormat="1" applyFont="1" applyFill="1" applyBorder="1" applyAlignment="1">
      <alignment horizontal="center" vertical="center" wrapText="1"/>
      <protection/>
    </xf>
    <xf numFmtId="49" fontId="7" fillId="0" borderId="34" xfId="53" applyNumberFormat="1" applyFont="1" applyFill="1" applyBorder="1" applyAlignment="1">
      <alignment horizontal="left" vertical="center" wrapText="1"/>
      <protection/>
    </xf>
    <xf numFmtId="0" fontId="11" fillId="0" borderId="33" xfId="53" applyFont="1" applyFill="1" applyBorder="1" applyAlignment="1">
      <alignment horizontal="center" vertical="center"/>
      <protection/>
    </xf>
    <xf numFmtId="172" fontId="16" fillId="0" borderId="33" xfId="53" applyNumberFormat="1" applyFont="1" applyFill="1" applyBorder="1" applyAlignment="1">
      <alignment horizontal="center" vertical="center"/>
      <protection/>
    </xf>
    <xf numFmtId="49" fontId="9" fillId="0" borderId="22" xfId="53" applyNumberFormat="1" applyFont="1" applyFill="1" applyBorder="1" applyAlignment="1">
      <alignment vertical="center" wrapText="1"/>
      <protection/>
    </xf>
    <xf numFmtId="172" fontId="9" fillId="0" borderId="13" xfId="53" applyNumberFormat="1" applyFont="1" applyFill="1" applyBorder="1" applyAlignment="1">
      <alignment horizontal="center" vertical="center"/>
      <protection/>
    </xf>
    <xf numFmtId="3" fontId="5" fillId="0" borderId="10" xfId="67" applyNumberFormat="1" applyFont="1" applyFill="1" applyBorder="1" applyAlignment="1">
      <alignment horizontal="center" vertical="top"/>
    </xf>
    <xf numFmtId="172" fontId="14" fillId="0" borderId="10" xfId="53" applyNumberFormat="1" applyFont="1" applyFill="1" applyBorder="1" applyAlignment="1">
      <alignment horizontal="center" vertical="top" wrapText="1"/>
      <protection/>
    </xf>
    <xf numFmtId="0" fontId="2" fillId="0" borderId="10" xfId="53" applyFill="1" applyBorder="1" applyAlignment="1">
      <alignment vertical="center"/>
      <protection/>
    </xf>
    <xf numFmtId="49" fontId="12" fillId="0" borderId="22" xfId="53" applyNumberFormat="1" applyFont="1" applyFill="1" applyBorder="1" applyAlignment="1">
      <alignment vertical="center" wrapText="1"/>
      <protection/>
    </xf>
    <xf numFmtId="49" fontId="9" fillId="0" borderId="22" xfId="53" applyNumberFormat="1" applyFont="1" applyFill="1" applyBorder="1" applyAlignment="1">
      <alignment vertical="center"/>
      <protection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172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1" fillId="0" borderId="0" xfId="0" applyFont="1" applyAlignment="1">
      <alignment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1" fillId="0" borderId="10" xfId="0" applyFont="1" applyBorder="1" applyAlignment="1">
      <alignment wrapText="1"/>
    </xf>
    <xf numFmtId="0" fontId="31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vertical="center"/>
    </xf>
    <xf numFmtId="0" fontId="31" fillId="0" borderId="10" xfId="0" applyFont="1" applyBorder="1" applyAlignment="1">
      <alignment horizontal="left" wrapText="1"/>
    </xf>
    <xf numFmtId="0" fontId="31" fillId="0" borderId="10" xfId="0" applyFont="1" applyBorder="1" applyAlignment="1">
      <alignment vertical="center" wrapText="1"/>
    </xf>
    <xf numFmtId="0" fontId="23" fillId="0" borderId="10" xfId="0" applyFont="1" applyBorder="1" applyAlignment="1">
      <alignment/>
    </xf>
    <xf numFmtId="0" fontId="15" fillId="0" borderId="0" xfId="55" applyNumberFormat="1" applyFont="1" applyFill="1" applyAlignment="1">
      <alignment vertical="top" wrapText="1"/>
      <protection/>
    </xf>
    <xf numFmtId="0" fontId="13" fillId="0" borderId="0" xfId="55" applyNumberFormat="1" applyFont="1" applyFill="1" applyAlignment="1">
      <alignment vertical="top"/>
      <protection/>
    </xf>
    <xf numFmtId="0" fontId="14" fillId="0" borderId="10" xfId="55" applyNumberFormat="1" applyFont="1" applyFill="1" applyBorder="1" applyAlignment="1">
      <alignment horizontal="left" vertical="top" wrapText="1"/>
      <protection/>
    </xf>
    <xf numFmtId="49" fontId="28" fillId="0" borderId="10" xfId="0" applyNumberFormat="1" applyFont="1" applyFill="1" applyBorder="1" applyAlignment="1" applyProtection="1">
      <alignment horizontal="center" vertical="center" wrapText="1"/>
      <protection/>
    </xf>
    <xf numFmtId="0" fontId="28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53" applyFont="1" applyFill="1" applyBorder="1" applyAlignment="1">
      <alignment horizontal="center" vertical="top" wrapText="1"/>
      <protection/>
    </xf>
    <xf numFmtId="172" fontId="5" fillId="0" borderId="10" xfId="53" applyNumberFormat="1" applyFont="1" applyFill="1" applyBorder="1" applyAlignment="1">
      <alignment horizontal="center" vertical="top"/>
      <protection/>
    </xf>
    <xf numFmtId="172" fontId="5" fillId="0" borderId="10" xfId="67" applyNumberFormat="1" applyFont="1" applyFill="1" applyBorder="1" applyAlignment="1">
      <alignment horizontal="center" vertical="top"/>
    </xf>
    <xf numFmtId="184" fontId="7" fillId="0" borderId="22" xfId="53" applyNumberFormat="1" applyFont="1" applyFill="1" applyBorder="1" applyAlignment="1">
      <alignment horizontal="left" vertical="center" wrapText="1"/>
      <protection/>
    </xf>
    <xf numFmtId="172" fontId="9" fillId="0" borderId="0" xfId="53" applyNumberFormat="1" applyFont="1" applyFill="1" applyAlignment="1">
      <alignment vertical="center"/>
      <protection/>
    </xf>
    <xf numFmtId="0" fontId="31" fillId="0" borderId="35" xfId="0" applyFont="1" applyBorder="1" applyAlignment="1">
      <alignment vertical="center" wrapText="1"/>
    </xf>
    <xf numFmtId="0" fontId="13" fillId="0" borderId="10" xfId="56" applyFont="1" applyFill="1" applyBorder="1" applyAlignment="1">
      <alignment horizontal="center" vertical="center"/>
      <protection/>
    </xf>
    <xf numFmtId="0" fontId="14" fillId="0" borderId="10" xfId="56" applyNumberFormat="1" applyFont="1" applyFill="1" applyBorder="1" applyAlignment="1">
      <alignment horizontal="left" vertical="top" wrapText="1"/>
      <protection/>
    </xf>
    <xf numFmtId="172" fontId="18" fillId="0" borderId="10" xfId="56" applyNumberFormat="1" applyFont="1" applyFill="1" applyBorder="1" applyAlignment="1">
      <alignment horizontal="center" vertical="center"/>
      <protection/>
    </xf>
    <xf numFmtId="0" fontId="7" fillId="0" borderId="33" xfId="53" applyFont="1" applyFill="1" applyBorder="1" applyAlignment="1">
      <alignment horizontal="center" vertical="center"/>
      <protection/>
    </xf>
    <xf numFmtId="0" fontId="7" fillId="0" borderId="18" xfId="53" applyFont="1" applyFill="1" applyBorder="1" applyAlignment="1">
      <alignment horizontal="center" vertical="center"/>
      <protection/>
    </xf>
    <xf numFmtId="0" fontId="29" fillId="0" borderId="0" xfId="0" applyFont="1" applyFill="1" applyAlignment="1">
      <alignment horizontal="right" vertical="center"/>
    </xf>
    <xf numFmtId="0" fontId="10" fillId="0" borderId="0" xfId="53" applyFont="1" applyFill="1" applyAlignment="1">
      <alignment horizontal="center" wrapText="1"/>
      <protection/>
    </xf>
    <xf numFmtId="49" fontId="11" fillId="0" borderId="30" xfId="53" applyNumberFormat="1" applyFont="1" applyFill="1" applyBorder="1" applyAlignment="1">
      <alignment horizontal="center" vertical="center"/>
      <protection/>
    </xf>
    <xf numFmtId="49" fontId="11" fillId="0" borderId="36" xfId="53" applyNumberFormat="1" applyFont="1" applyFill="1" applyBorder="1" applyAlignment="1">
      <alignment horizontal="center" vertical="center"/>
      <protection/>
    </xf>
    <xf numFmtId="0" fontId="7" fillId="0" borderId="3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3" xfId="53" applyFont="1" applyFill="1" applyBorder="1" applyAlignment="1">
      <alignment horizontal="center" vertical="center"/>
      <protection/>
    </xf>
    <xf numFmtId="0" fontId="7" fillId="0" borderId="18" xfId="53" applyFont="1" applyFill="1" applyBorder="1" applyAlignment="1">
      <alignment horizontal="center" vertical="center"/>
      <protection/>
    </xf>
    <xf numFmtId="0" fontId="7" fillId="0" borderId="13" xfId="53" applyFont="1" applyFill="1" applyBorder="1" applyAlignment="1">
      <alignment horizontal="center" vertical="center"/>
      <protection/>
    </xf>
    <xf numFmtId="0" fontId="9" fillId="0" borderId="33" xfId="53" applyFont="1" applyFill="1" applyBorder="1" applyAlignment="1">
      <alignment horizontal="center" vertical="center"/>
      <protection/>
    </xf>
    <xf numFmtId="0" fontId="9" fillId="0" borderId="18" xfId="53" applyFont="1" applyFill="1" applyBorder="1" applyAlignment="1">
      <alignment horizontal="center" vertical="center"/>
      <protection/>
    </xf>
    <xf numFmtId="0" fontId="9" fillId="0" borderId="13" xfId="53" applyFont="1" applyFill="1" applyBorder="1" applyAlignment="1">
      <alignment horizontal="center" vertical="center"/>
      <protection/>
    </xf>
    <xf numFmtId="0" fontId="10" fillId="0" borderId="0" xfId="55" applyFont="1" applyFill="1" applyAlignment="1">
      <alignment horizontal="center" wrapText="1"/>
      <protection/>
    </xf>
    <xf numFmtId="0" fontId="13" fillId="0" borderId="31" xfId="54" applyFont="1" applyFill="1" applyBorder="1" applyAlignment="1">
      <alignment horizontal="left" vertical="center" wrapText="1"/>
      <protection/>
    </xf>
    <xf numFmtId="0" fontId="13" fillId="0" borderId="22" xfId="54" applyFont="1" applyFill="1" applyBorder="1" applyAlignment="1">
      <alignment horizontal="left" vertical="center" wrapText="1"/>
      <protection/>
    </xf>
    <xf numFmtId="0" fontId="17" fillId="0" borderId="0" xfId="53" applyFont="1" applyAlignment="1">
      <alignment horizontal="center" vertical="center" wrapText="1"/>
      <protection/>
    </xf>
    <xf numFmtId="185" fontId="5" fillId="0" borderId="11" xfId="53" applyNumberFormat="1" applyFont="1" applyBorder="1" applyAlignment="1">
      <alignment horizontal="center" vertical="center" wrapText="1"/>
      <protection/>
    </xf>
    <xf numFmtId="185" fontId="5" fillId="0" borderId="12" xfId="53" applyNumberFormat="1" applyFont="1" applyBorder="1" applyAlignment="1">
      <alignment horizontal="center" vertical="center" wrapText="1"/>
      <protection/>
    </xf>
    <xf numFmtId="0" fontId="5" fillId="0" borderId="19" xfId="53" applyFont="1" applyBorder="1" applyAlignment="1">
      <alignment horizontal="center" vertical="center"/>
      <protection/>
    </xf>
    <xf numFmtId="0" fontId="5" fillId="0" borderId="20" xfId="53" applyFont="1" applyBorder="1" applyAlignment="1">
      <alignment horizontal="center" vertical="center"/>
      <protection/>
    </xf>
    <xf numFmtId="0" fontId="10" fillId="0" borderId="20" xfId="53" applyFont="1" applyBorder="1" applyAlignment="1">
      <alignment horizontal="center" vertical="center"/>
      <protection/>
    </xf>
    <xf numFmtId="0" fontId="10" fillId="0" borderId="29" xfId="53" applyFont="1" applyBorder="1" applyAlignment="1">
      <alignment horizontal="center" vertical="center"/>
      <protection/>
    </xf>
    <xf numFmtId="0" fontId="5" fillId="0" borderId="11" xfId="53" applyFont="1" applyBorder="1" applyAlignment="1">
      <alignment horizontal="center" vertical="center"/>
      <protection/>
    </xf>
    <xf numFmtId="0" fontId="5" fillId="0" borderId="12" xfId="53" applyFont="1" applyBorder="1" applyAlignment="1">
      <alignment horizontal="center" vertical="center"/>
      <protection/>
    </xf>
    <xf numFmtId="0" fontId="10" fillId="0" borderId="31" xfId="53" applyFont="1" applyBorder="1" applyAlignment="1">
      <alignment horizontal="center" vertical="center" wrapText="1"/>
      <protection/>
    </xf>
    <xf numFmtId="0" fontId="10" fillId="0" borderId="22" xfId="53" applyFont="1" applyBorder="1" applyAlignment="1">
      <alignment horizontal="center" vertical="center" wrapText="1"/>
      <protection/>
    </xf>
    <xf numFmtId="0" fontId="10" fillId="0" borderId="32" xfId="53" applyFont="1" applyBorder="1" applyAlignment="1">
      <alignment horizontal="center" vertical="center" wrapText="1"/>
      <protection/>
    </xf>
    <xf numFmtId="0" fontId="26" fillId="0" borderId="31" xfId="53" applyFont="1" applyBorder="1" applyAlignment="1">
      <alignment horizontal="center" vertical="top" wrapText="1"/>
      <protection/>
    </xf>
    <xf numFmtId="0" fontId="26" fillId="0" borderId="22" xfId="53" applyFont="1" applyBorder="1" applyAlignment="1">
      <alignment horizontal="center" vertical="top" wrapText="1"/>
      <protection/>
    </xf>
    <xf numFmtId="0" fontId="26" fillId="0" borderId="32" xfId="53" applyFont="1" applyBorder="1" applyAlignment="1">
      <alignment horizontal="center" vertical="top" wrapText="1"/>
      <protection/>
    </xf>
    <xf numFmtId="0" fontId="23" fillId="0" borderId="31" xfId="53" applyFont="1" applyFill="1" applyBorder="1" applyAlignment="1">
      <alignment horizontal="center" vertical="center" wrapText="1"/>
      <protection/>
    </xf>
    <xf numFmtId="0" fontId="23" fillId="0" borderId="22" xfId="53" applyFont="1" applyFill="1" applyBorder="1" applyAlignment="1">
      <alignment horizontal="center" vertical="center" wrapText="1"/>
      <protection/>
    </xf>
    <xf numFmtId="0" fontId="23" fillId="0" borderId="32" xfId="53" applyFont="1" applyFill="1" applyBorder="1" applyAlignment="1">
      <alignment horizontal="center" vertical="center" wrapText="1"/>
      <protection/>
    </xf>
    <xf numFmtId="171" fontId="2" fillId="0" borderId="28" xfId="67" applyFont="1" applyFill="1" applyBorder="1" applyAlignment="1">
      <alignment horizontal="center" vertical="center"/>
    </xf>
    <xf numFmtId="0" fontId="23" fillId="33" borderId="31" xfId="53" applyFont="1" applyFill="1" applyBorder="1" applyAlignment="1">
      <alignment horizontal="center" vertical="top" wrapText="1"/>
      <protection/>
    </xf>
    <xf numFmtId="0" fontId="23" fillId="33" borderId="22" xfId="53" applyFont="1" applyFill="1" applyBorder="1" applyAlignment="1">
      <alignment horizontal="center" vertical="top" wrapText="1"/>
      <protection/>
    </xf>
    <xf numFmtId="0" fontId="23" fillId="33" borderId="32" xfId="53" applyFont="1" applyFill="1" applyBorder="1" applyAlignment="1">
      <alignment horizontal="center" vertical="top" wrapText="1"/>
      <protection/>
    </xf>
    <xf numFmtId="0" fontId="25" fillId="33" borderId="31" xfId="53" applyFont="1" applyFill="1" applyBorder="1" applyAlignment="1">
      <alignment horizontal="center" vertical="top" wrapText="1"/>
      <protection/>
    </xf>
    <xf numFmtId="0" fontId="25" fillId="33" borderId="22" xfId="53" applyFont="1" applyFill="1" applyBorder="1" applyAlignment="1">
      <alignment horizontal="center" vertical="top" wrapText="1"/>
      <protection/>
    </xf>
    <xf numFmtId="0" fontId="25" fillId="33" borderId="32" xfId="53" applyFont="1" applyFill="1" applyBorder="1" applyAlignment="1">
      <alignment horizontal="center" vertical="top" wrapText="1"/>
      <protection/>
    </xf>
    <xf numFmtId="0" fontId="23" fillId="0" borderId="10" xfId="53" applyFont="1" applyFill="1" applyBorder="1" applyAlignment="1">
      <alignment horizontal="left" vertical="top" wrapText="1"/>
      <protection/>
    </xf>
    <xf numFmtId="171" fontId="14" fillId="0" borderId="10" xfId="67" applyFont="1" applyFill="1" applyBorder="1" applyAlignment="1">
      <alignment horizontal="center" vertical="center" wrapText="1"/>
    </xf>
    <xf numFmtId="171" fontId="14" fillId="0" borderId="10" xfId="67" applyFont="1" applyFill="1" applyBorder="1" applyAlignment="1">
      <alignment horizontal="center"/>
    </xf>
    <xf numFmtId="0" fontId="25" fillId="0" borderId="31" xfId="53" applyFont="1" applyFill="1" applyBorder="1" applyAlignment="1">
      <alignment horizontal="center" vertical="top" wrapText="1"/>
      <protection/>
    </xf>
    <xf numFmtId="0" fontId="25" fillId="0" borderId="22" xfId="53" applyFont="1" applyFill="1" applyBorder="1" applyAlignment="1">
      <alignment horizontal="center" vertical="top" wrapText="1"/>
      <protection/>
    </xf>
    <xf numFmtId="0" fontId="25" fillId="0" borderId="32" xfId="53" applyFont="1" applyFill="1" applyBorder="1" applyAlignment="1">
      <alignment horizontal="center" vertical="top" wrapText="1"/>
      <protection/>
    </xf>
    <xf numFmtId="0" fontId="23" fillId="0" borderId="0" xfId="53" applyFont="1" applyFill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10" fillId="0" borderId="0" xfId="57" applyFont="1" applyBorder="1" applyAlignment="1">
      <alignment horizontal="center" vertical="top" wrapText="1"/>
      <protection/>
    </xf>
    <xf numFmtId="0" fontId="23" fillId="0" borderId="31" xfId="0" applyFont="1" applyBorder="1" applyAlignment="1">
      <alignment/>
    </xf>
    <xf numFmtId="0" fontId="23" fillId="0" borderId="32" xfId="0" applyFont="1" applyBorder="1" applyAlignment="1">
      <alignment/>
    </xf>
    <xf numFmtId="0" fontId="31" fillId="0" borderId="35" xfId="0" applyFont="1" applyBorder="1" applyAlignment="1">
      <alignment horizontal="left" vertical="center" wrapText="1"/>
    </xf>
    <xf numFmtId="0" fontId="31" fillId="0" borderId="37" xfId="0" applyFont="1" applyBorder="1" applyAlignment="1">
      <alignment horizontal="left" vertical="center" wrapText="1"/>
    </xf>
    <xf numFmtId="0" fontId="31" fillId="0" borderId="31" xfId="0" applyFont="1" applyBorder="1" applyAlignment="1">
      <alignment horizontal="center" wrapText="1"/>
    </xf>
    <xf numFmtId="0" fontId="31" fillId="0" borderId="22" xfId="0" applyFont="1" applyBorder="1" applyAlignment="1">
      <alignment horizontal="center" wrapText="1"/>
    </xf>
    <xf numFmtId="0" fontId="31" fillId="0" borderId="32" xfId="0" applyFont="1" applyBorder="1" applyAlignment="1">
      <alignment horizontal="center" wrapText="1"/>
    </xf>
    <xf numFmtId="0" fontId="23" fillId="0" borderId="0" xfId="0" applyFont="1" applyAlignment="1">
      <alignment horizont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4 2" xfId="56"/>
    <cellStyle name="Обычный_Приложение 20. Межбюджетк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"/>
  <sheetViews>
    <sheetView tabSelected="1" zoomScale="115" zoomScaleNormal="115" zoomScalePageLayoutView="0" workbookViewId="0" topLeftCell="A1">
      <selection activeCell="A1" sqref="A1"/>
    </sheetView>
  </sheetViews>
  <sheetFormatPr defaultColWidth="10.140625" defaultRowHeight="15"/>
  <cols>
    <col min="1" max="1" width="25.421875" style="4" customWidth="1"/>
    <col min="2" max="2" width="100.140625" style="5" customWidth="1"/>
    <col min="3" max="3" width="17.00390625" style="5" customWidth="1"/>
    <col min="4" max="16384" width="10.140625" style="4" customWidth="1"/>
  </cols>
  <sheetData>
    <row r="1" ht="12.75">
      <c r="C1" s="127" t="s">
        <v>116</v>
      </c>
    </row>
    <row r="2" ht="12.75">
      <c r="C2" s="128" t="s">
        <v>115</v>
      </c>
    </row>
    <row r="3" ht="12.75">
      <c r="C3" s="128" t="s">
        <v>165</v>
      </c>
    </row>
    <row r="4" ht="12.75">
      <c r="C4" s="58" t="s">
        <v>319</v>
      </c>
    </row>
    <row r="5" ht="12.75">
      <c r="C5" s="58" t="s">
        <v>61</v>
      </c>
    </row>
    <row r="6" ht="12.75">
      <c r="C6" s="128" t="s">
        <v>62</v>
      </c>
    </row>
    <row r="8" spans="1:3" ht="39.75" customHeight="1">
      <c r="A8" s="246" t="s">
        <v>166</v>
      </c>
      <c r="B8" s="246"/>
      <c r="C8" s="4"/>
    </row>
    <row r="9" spans="1:3" ht="13.5" thickBot="1">
      <c r="A9" s="6"/>
      <c r="B9" s="7"/>
      <c r="C9" s="8"/>
    </row>
    <row r="10" spans="1:3" ht="12.75">
      <c r="A10" s="9" t="s">
        <v>167</v>
      </c>
      <c r="B10" s="247" t="s">
        <v>168</v>
      </c>
      <c r="C10" s="10" t="s">
        <v>169</v>
      </c>
    </row>
    <row r="11" spans="1:3" ht="13.5" thickBot="1">
      <c r="A11" s="11" t="s">
        <v>170</v>
      </c>
      <c r="B11" s="248"/>
      <c r="C11" s="12" t="s">
        <v>171</v>
      </c>
    </row>
    <row r="12" spans="1:3" ht="16.5">
      <c r="A12" s="13" t="s">
        <v>172</v>
      </c>
      <c r="B12" s="14" t="s">
        <v>173</v>
      </c>
      <c r="C12" s="15">
        <f>C13+C15+C20+C22+C26+C30+C33+C35+C36+C28</f>
        <v>689483.8999999999</v>
      </c>
    </row>
    <row r="13" spans="1:3" ht="16.5" customHeight="1">
      <c r="A13" s="16" t="s">
        <v>174</v>
      </c>
      <c r="B13" s="17" t="s">
        <v>175</v>
      </c>
      <c r="C13" s="18">
        <f>C14</f>
        <v>479559.5</v>
      </c>
    </row>
    <row r="14" spans="1:3" ht="12.75">
      <c r="A14" s="19" t="s">
        <v>176</v>
      </c>
      <c r="B14" s="20" t="s">
        <v>177</v>
      </c>
      <c r="C14" s="21">
        <v>479559.5</v>
      </c>
    </row>
    <row r="15" spans="1:3" ht="12.75">
      <c r="A15" s="16" t="s">
        <v>178</v>
      </c>
      <c r="B15" s="17" t="s">
        <v>179</v>
      </c>
      <c r="C15" s="18">
        <f>C17+C18+C16+C19</f>
        <v>102947.20000000001</v>
      </c>
    </row>
    <row r="16" spans="1:3" ht="12.75">
      <c r="A16" s="19" t="s">
        <v>180</v>
      </c>
      <c r="B16" s="20" t="s">
        <v>181</v>
      </c>
      <c r="C16" s="21">
        <v>57610.3</v>
      </c>
    </row>
    <row r="17" spans="1:3" ht="12.75">
      <c r="A17" s="19" t="s">
        <v>182</v>
      </c>
      <c r="B17" s="20" t="s">
        <v>183</v>
      </c>
      <c r="C17" s="21">
        <v>45282.6</v>
      </c>
    </row>
    <row r="18" spans="1:3" ht="12.75">
      <c r="A18" s="19" t="s">
        <v>184</v>
      </c>
      <c r="B18" s="20" t="s">
        <v>185</v>
      </c>
      <c r="C18" s="21">
        <v>38.3</v>
      </c>
    </row>
    <row r="19" spans="1:3" ht="12.75">
      <c r="A19" s="19" t="s">
        <v>184</v>
      </c>
      <c r="B19" s="20" t="s">
        <v>587</v>
      </c>
      <c r="C19" s="21">
        <v>16</v>
      </c>
    </row>
    <row r="20" spans="1:3" ht="12.75">
      <c r="A20" s="16" t="s">
        <v>186</v>
      </c>
      <c r="B20" s="17" t="s">
        <v>187</v>
      </c>
      <c r="C20" s="18">
        <f>C21</f>
        <v>3484</v>
      </c>
    </row>
    <row r="21" spans="1:3" ht="12.75">
      <c r="A21" s="22" t="s">
        <v>188</v>
      </c>
      <c r="B21" s="20" t="s">
        <v>189</v>
      </c>
      <c r="C21" s="21">
        <v>3484</v>
      </c>
    </row>
    <row r="22" spans="1:3" ht="34.5" customHeight="1">
      <c r="A22" s="13" t="s">
        <v>190</v>
      </c>
      <c r="B22" s="23" t="s">
        <v>191</v>
      </c>
      <c r="C22" s="18">
        <f>C23+C24+C25</f>
        <v>39768.1</v>
      </c>
    </row>
    <row r="23" spans="1:3" ht="43.5" customHeight="1">
      <c r="A23" s="19" t="s">
        <v>192</v>
      </c>
      <c r="B23" s="24" t="s">
        <v>193</v>
      </c>
      <c r="C23" s="21">
        <v>39471</v>
      </c>
    </row>
    <row r="24" spans="1:3" ht="52.5" customHeight="1">
      <c r="A24" s="19" t="s">
        <v>351</v>
      </c>
      <c r="B24" s="25" t="s">
        <v>352</v>
      </c>
      <c r="C24" s="21">
        <v>195.93</v>
      </c>
    </row>
    <row r="25" spans="1:3" ht="25.5">
      <c r="A25" s="19" t="s">
        <v>353</v>
      </c>
      <c r="B25" s="26" t="s">
        <v>354</v>
      </c>
      <c r="C25" s="27">
        <f>37.07+64.1</f>
        <v>101.16999999999999</v>
      </c>
    </row>
    <row r="26" spans="1:3" ht="15" customHeight="1">
      <c r="A26" s="16" t="s">
        <v>194</v>
      </c>
      <c r="B26" s="17" t="s">
        <v>195</v>
      </c>
      <c r="C26" s="18">
        <f>C27</f>
        <v>7291.1</v>
      </c>
    </row>
    <row r="27" spans="1:3" ht="12.75">
      <c r="A27" s="19" t="s">
        <v>196</v>
      </c>
      <c r="B27" s="20" t="s">
        <v>197</v>
      </c>
      <c r="C27" s="21">
        <v>7291.1</v>
      </c>
    </row>
    <row r="28" spans="1:3" ht="12.75">
      <c r="A28" s="16" t="s">
        <v>198</v>
      </c>
      <c r="B28" s="17" t="s">
        <v>199</v>
      </c>
      <c r="C28" s="18">
        <f>C29</f>
        <v>18139</v>
      </c>
    </row>
    <row r="29" spans="1:3" ht="18" customHeight="1">
      <c r="A29" s="19" t="s">
        <v>200</v>
      </c>
      <c r="B29" s="26" t="s">
        <v>201</v>
      </c>
      <c r="C29" s="21">
        <f>16850+1289</f>
        <v>18139</v>
      </c>
    </row>
    <row r="30" spans="1:3" ht="17.25" customHeight="1">
      <c r="A30" s="16" t="s">
        <v>202</v>
      </c>
      <c r="B30" s="17" t="s">
        <v>203</v>
      </c>
      <c r="C30" s="18">
        <f>C31+C32</f>
        <v>24809</v>
      </c>
    </row>
    <row r="31" spans="1:3" ht="39.75" customHeight="1">
      <c r="A31" s="19" t="s">
        <v>204</v>
      </c>
      <c r="B31" s="28" t="s">
        <v>205</v>
      </c>
      <c r="C31" s="21">
        <f>1000+4200</f>
        <v>5200</v>
      </c>
    </row>
    <row r="32" spans="1:3" ht="25.5">
      <c r="A32" s="19" t="s">
        <v>206</v>
      </c>
      <c r="B32" s="29" t="s">
        <v>207</v>
      </c>
      <c r="C32" s="21">
        <v>19609</v>
      </c>
    </row>
    <row r="33" spans="1:3" ht="12.75">
      <c r="A33" s="16" t="s">
        <v>208</v>
      </c>
      <c r="B33" s="17" t="s">
        <v>209</v>
      </c>
      <c r="C33" s="18">
        <f>C34</f>
        <v>0</v>
      </c>
    </row>
    <row r="34" spans="1:3" ht="30.75" customHeight="1">
      <c r="A34" s="19" t="s">
        <v>210</v>
      </c>
      <c r="B34" s="26" t="s">
        <v>211</v>
      </c>
      <c r="C34" s="21"/>
    </row>
    <row r="35" spans="1:3" ht="15" customHeight="1">
      <c r="A35" s="16" t="s">
        <v>212</v>
      </c>
      <c r="B35" s="17" t="s">
        <v>213</v>
      </c>
      <c r="C35" s="18">
        <v>12924</v>
      </c>
    </row>
    <row r="36" spans="1:3" ht="15" customHeight="1">
      <c r="A36" s="16" t="s">
        <v>214</v>
      </c>
      <c r="B36" s="17" t="s">
        <v>215</v>
      </c>
      <c r="C36" s="18">
        <f>C37</f>
        <v>562</v>
      </c>
    </row>
    <row r="37" spans="1:3" ht="17.25" customHeight="1">
      <c r="A37" s="19" t="s">
        <v>216</v>
      </c>
      <c r="B37" s="20" t="s">
        <v>217</v>
      </c>
      <c r="C37" s="21">
        <v>562</v>
      </c>
    </row>
    <row r="38" spans="1:3" ht="17.25" customHeight="1" thickBot="1">
      <c r="A38" s="16" t="s">
        <v>218</v>
      </c>
      <c r="B38" s="17" t="s">
        <v>219</v>
      </c>
      <c r="C38" s="18">
        <f>'Пр.3  '!C11</f>
        <v>2219089.4</v>
      </c>
    </row>
    <row r="39" spans="1:3" ht="19.5" thickBot="1">
      <c r="A39" s="30"/>
      <c r="B39" s="31" t="s">
        <v>220</v>
      </c>
      <c r="C39" s="32">
        <f>C12+C38</f>
        <v>2908573.3</v>
      </c>
    </row>
    <row r="41" ht="12.75">
      <c r="C41" s="238"/>
    </row>
    <row r="42" ht="12.75">
      <c r="C42" s="238"/>
    </row>
  </sheetData>
  <sheetProtection/>
  <mergeCells count="2">
    <mergeCell ref="A8:B8"/>
    <mergeCell ref="B10:B11"/>
  </mergeCells>
  <printOptions horizontalCentered="1"/>
  <pageMargins left="0.984251968503937" right="0.5905511811023623" top="0.5905511811023623" bottom="0.5905511811023623" header="0.31496062992125984" footer="0.31496062992125984"/>
  <pageSetup fitToHeight="4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8"/>
  <sheetViews>
    <sheetView zoomScale="110" zoomScaleNormal="110" zoomScalePageLayoutView="0" workbookViewId="0" topLeftCell="A1">
      <selection activeCell="A1" sqref="A1"/>
    </sheetView>
  </sheetViews>
  <sheetFormatPr defaultColWidth="97.8515625" defaultRowHeight="15"/>
  <cols>
    <col min="1" max="1" width="19.8515625" style="33" customWidth="1"/>
    <col min="2" max="2" width="97.8515625" style="55" customWidth="1"/>
    <col min="3" max="3" width="15.421875" style="55" customWidth="1"/>
    <col min="4" max="229" width="10.00390625" style="33" customWidth="1"/>
    <col min="230" max="230" width="25.421875" style="33" customWidth="1"/>
    <col min="231" max="16384" width="97.8515625" style="33" customWidth="1"/>
  </cols>
  <sheetData>
    <row r="1" spans="2:3" s="129" customFormat="1" ht="15">
      <c r="B1" s="130"/>
      <c r="C1" s="131" t="s">
        <v>116</v>
      </c>
    </row>
    <row r="2" spans="2:3" s="129" customFormat="1" ht="15">
      <c r="B2" s="130"/>
      <c r="C2" s="132" t="s">
        <v>115</v>
      </c>
    </row>
    <row r="3" spans="2:3" s="129" customFormat="1" ht="15">
      <c r="B3" s="130"/>
      <c r="C3" s="132" t="s">
        <v>165</v>
      </c>
    </row>
    <row r="4" spans="2:3" s="129" customFormat="1" ht="15">
      <c r="B4" s="130"/>
      <c r="C4" s="132" t="s">
        <v>319</v>
      </c>
    </row>
    <row r="5" spans="2:3" s="129" customFormat="1" ht="15">
      <c r="B5" s="130"/>
      <c r="C5" s="245" t="s">
        <v>61</v>
      </c>
    </row>
    <row r="6" spans="2:3" s="129" customFormat="1" ht="15">
      <c r="B6" s="130"/>
      <c r="C6" s="245" t="s">
        <v>63</v>
      </c>
    </row>
    <row r="7" spans="2:3" s="129" customFormat="1" ht="15">
      <c r="B7" s="130"/>
      <c r="C7" s="133"/>
    </row>
    <row r="8" spans="1:3" ht="37.5" customHeight="1">
      <c r="A8" s="246" t="s">
        <v>412</v>
      </c>
      <c r="B8" s="246"/>
      <c r="C8" s="33"/>
    </row>
    <row r="9" spans="1:3" ht="23.25" customHeight="1" thickBot="1">
      <c r="A9" s="134"/>
      <c r="B9" s="135"/>
      <c r="C9" s="136"/>
    </row>
    <row r="10" spans="1:3" ht="26.25" thickBot="1">
      <c r="A10" s="34" t="s">
        <v>223</v>
      </c>
      <c r="B10" s="137" t="s">
        <v>168</v>
      </c>
      <c r="C10" s="201" t="s">
        <v>413</v>
      </c>
    </row>
    <row r="11" spans="1:3" ht="33">
      <c r="A11" s="35" t="s">
        <v>224</v>
      </c>
      <c r="B11" s="36" t="s">
        <v>225</v>
      </c>
      <c r="C11" s="37">
        <f>C36+C121+C15+C12</f>
        <v>2219089.4</v>
      </c>
    </row>
    <row r="12" spans="1:3" ht="33">
      <c r="A12" s="16" t="s">
        <v>575</v>
      </c>
      <c r="B12" s="210" t="s">
        <v>574</v>
      </c>
      <c r="C12" s="40">
        <f>C13+C14</f>
        <v>171705.4</v>
      </c>
    </row>
    <row r="13" spans="1:3" ht="12.75">
      <c r="A13" s="38" t="s">
        <v>226</v>
      </c>
      <c r="B13" s="39" t="s">
        <v>227</v>
      </c>
      <c r="C13" s="40">
        <v>32555.9</v>
      </c>
    </row>
    <row r="14" spans="1:3" ht="12.75">
      <c r="A14" s="38" t="s">
        <v>228</v>
      </c>
      <c r="B14" s="39" t="s">
        <v>229</v>
      </c>
      <c r="C14" s="40">
        <v>139149.5</v>
      </c>
    </row>
    <row r="15" spans="1:3" ht="33">
      <c r="A15" s="16" t="s">
        <v>445</v>
      </c>
      <c r="B15" s="210" t="s">
        <v>446</v>
      </c>
      <c r="C15" s="40">
        <f>C21+C16+C19</f>
        <v>205338.4</v>
      </c>
    </row>
    <row r="16" spans="1:3" ht="25.5">
      <c r="A16" s="255" t="s">
        <v>559</v>
      </c>
      <c r="B16" s="205" t="s">
        <v>558</v>
      </c>
      <c r="C16" s="44">
        <f>C17</f>
        <v>180183</v>
      </c>
    </row>
    <row r="17" spans="1:3" ht="12.75">
      <c r="A17" s="257"/>
      <c r="B17" s="211" t="s">
        <v>563</v>
      </c>
      <c r="C17" s="44">
        <v>180183</v>
      </c>
    </row>
    <row r="18" spans="1:3" ht="16.5">
      <c r="A18" s="203"/>
      <c r="B18" s="210"/>
      <c r="C18" s="40"/>
    </row>
    <row r="19" spans="1:3" ht="25.5">
      <c r="A19" s="243" t="s">
        <v>589</v>
      </c>
      <c r="B19" s="45" t="s">
        <v>588</v>
      </c>
      <c r="C19" s="44">
        <v>2000</v>
      </c>
    </row>
    <row r="20" spans="1:3" ht="16.5">
      <c r="A20" s="203"/>
      <c r="B20" s="210"/>
      <c r="C20" s="40"/>
    </row>
    <row r="21" spans="1:3" ht="12.75">
      <c r="A21" s="255" t="s">
        <v>448</v>
      </c>
      <c r="B21" s="211" t="s">
        <v>447</v>
      </c>
      <c r="C21" s="44">
        <f>SUM(C22:C34)</f>
        <v>23155.4</v>
      </c>
    </row>
    <row r="22" spans="1:3" ht="25.5">
      <c r="A22" s="256"/>
      <c r="B22" s="205" t="s">
        <v>562</v>
      </c>
      <c r="C22" s="44">
        <v>1862.6</v>
      </c>
    </row>
    <row r="23" spans="1:3" ht="12.75">
      <c r="A23" s="256"/>
      <c r="B23" s="205" t="s">
        <v>590</v>
      </c>
      <c r="C23" s="44">
        <v>7859</v>
      </c>
    </row>
    <row r="24" spans="1:3" ht="12.75">
      <c r="A24" s="256"/>
      <c r="B24" s="205" t="s">
        <v>591</v>
      </c>
      <c r="C24" s="44">
        <v>1990.8</v>
      </c>
    </row>
    <row r="25" spans="1:3" ht="12.75">
      <c r="A25" s="256"/>
      <c r="B25" s="205" t="s">
        <v>323</v>
      </c>
      <c r="C25" s="44">
        <v>18</v>
      </c>
    </row>
    <row r="26" spans="1:3" ht="12.75">
      <c r="A26" s="256"/>
      <c r="B26" s="205" t="s">
        <v>437</v>
      </c>
      <c r="C26" s="44">
        <v>800</v>
      </c>
    </row>
    <row r="27" spans="1:3" ht="12.75">
      <c r="A27" s="256"/>
      <c r="B27" s="205" t="s">
        <v>560</v>
      </c>
      <c r="C27" s="44">
        <v>68.3</v>
      </c>
    </row>
    <row r="28" spans="1:3" ht="12.75">
      <c r="A28" s="256"/>
      <c r="B28" s="205" t="s">
        <v>561</v>
      </c>
      <c r="C28" s="44">
        <v>7655</v>
      </c>
    </row>
    <row r="29" spans="1:3" ht="12.75">
      <c r="A29" s="256"/>
      <c r="B29" s="205" t="s">
        <v>324</v>
      </c>
      <c r="C29" s="44">
        <v>1558.7</v>
      </c>
    </row>
    <row r="30" spans="1:3" ht="12.75">
      <c r="A30" s="256"/>
      <c r="B30" s="205" t="s">
        <v>325</v>
      </c>
      <c r="C30" s="44">
        <v>417.4</v>
      </c>
    </row>
    <row r="31" spans="1:3" ht="12.75">
      <c r="A31" s="256"/>
      <c r="B31" s="205" t="s">
        <v>326</v>
      </c>
      <c r="C31" s="44">
        <v>529.9</v>
      </c>
    </row>
    <row r="32" spans="1:3" ht="12.75">
      <c r="A32" s="256"/>
      <c r="B32" s="205" t="s">
        <v>327</v>
      </c>
      <c r="C32" s="44">
        <v>81.7</v>
      </c>
    </row>
    <row r="33" spans="1:3" ht="25.5">
      <c r="A33" s="256"/>
      <c r="B33" s="205" t="s">
        <v>328</v>
      </c>
      <c r="C33" s="44">
        <v>192</v>
      </c>
    </row>
    <row r="34" spans="1:3" ht="12.75">
      <c r="A34" s="257"/>
      <c r="B34" s="211" t="s">
        <v>564</v>
      </c>
      <c r="C34" s="44">
        <v>122</v>
      </c>
    </row>
    <row r="35" spans="1:3" ht="12.75">
      <c r="A35" s="22"/>
      <c r="B35" s="211"/>
      <c r="C35" s="44"/>
    </row>
    <row r="36" spans="1:3" ht="15.75">
      <c r="A36" s="38" t="s">
        <v>230</v>
      </c>
      <c r="B36" s="41" t="s">
        <v>231</v>
      </c>
      <c r="C36" s="40">
        <f>C43+C54+C93+C97+C56+C37+C39+C51+C47+C109+C117+C113+C101+C105+C41</f>
        <v>1259375.7</v>
      </c>
    </row>
    <row r="37" spans="1:3" ht="12.75">
      <c r="A37" s="243" t="s">
        <v>232</v>
      </c>
      <c r="B37" s="43" t="s">
        <v>233</v>
      </c>
      <c r="C37" s="44">
        <v>158328.9</v>
      </c>
    </row>
    <row r="38" spans="1:3" ht="12.75">
      <c r="A38" s="243"/>
      <c r="B38" s="43"/>
      <c r="C38" s="44"/>
    </row>
    <row r="39" spans="1:3" ht="12.75">
      <c r="A39" s="243" t="s">
        <v>234</v>
      </c>
      <c r="B39" s="43" t="s">
        <v>235</v>
      </c>
      <c r="C39" s="44">
        <v>4577.4</v>
      </c>
    </row>
    <row r="40" spans="1:3" ht="12.75">
      <c r="A40" s="243"/>
      <c r="B40" s="43"/>
      <c r="C40" s="44"/>
    </row>
    <row r="41" spans="1:3" ht="25.5">
      <c r="A41" s="243" t="s">
        <v>330</v>
      </c>
      <c r="B41" s="45" t="s">
        <v>329</v>
      </c>
      <c r="C41" s="44">
        <v>224.9</v>
      </c>
    </row>
    <row r="42" spans="1:3" ht="12.75">
      <c r="A42" s="243"/>
      <c r="B42" s="43"/>
      <c r="C42" s="44"/>
    </row>
    <row r="43" spans="1:3" ht="25.5">
      <c r="A43" s="252" t="s">
        <v>0</v>
      </c>
      <c r="B43" s="45" t="s">
        <v>1</v>
      </c>
      <c r="C43" s="44">
        <f>C44+C45</f>
        <v>1316.3000000000002</v>
      </c>
    </row>
    <row r="44" spans="1:3" ht="12.75">
      <c r="A44" s="253"/>
      <c r="B44" s="43" t="s">
        <v>2</v>
      </c>
      <c r="C44" s="44">
        <v>835.2</v>
      </c>
    </row>
    <row r="45" spans="1:3" ht="12.75">
      <c r="A45" s="254"/>
      <c r="B45" s="43" t="s">
        <v>3</v>
      </c>
      <c r="C45" s="44">
        <v>481.1</v>
      </c>
    </row>
    <row r="46" spans="1:3" ht="12.75">
      <c r="A46" s="244"/>
      <c r="B46" s="43"/>
      <c r="C46" s="44"/>
    </row>
    <row r="47" spans="1:3" ht="25.5">
      <c r="A47" s="252" t="s">
        <v>4</v>
      </c>
      <c r="B47" s="45" t="s">
        <v>5</v>
      </c>
      <c r="C47" s="44">
        <f>C49</f>
        <v>1644.1</v>
      </c>
    </row>
    <row r="48" spans="1:3" ht="12.75">
      <c r="A48" s="253"/>
      <c r="B48" s="43" t="s">
        <v>6</v>
      </c>
      <c r="C48" s="44"/>
    </row>
    <row r="49" spans="1:3" ht="12.75">
      <c r="A49" s="254"/>
      <c r="B49" s="43" t="s">
        <v>568</v>
      </c>
      <c r="C49" s="44">
        <v>1644.1</v>
      </c>
    </row>
    <row r="50" spans="1:3" ht="12.75">
      <c r="A50" s="244"/>
      <c r="B50" s="43"/>
      <c r="C50" s="44"/>
    </row>
    <row r="51" spans="1:3" ht="12.75">
      <c r="A51" s="252" t="s">
        <v>7</v>
      </c>
      <c r="B51" s="43" t="s">
        <v>8</v>
      </c>
      <c r="C51" s="44">
        <f>C52</f>
        <v>6104.2</v>
      </c>
    </row>
    <row r="52" spans="1:3" ht="12.75">
      <c r="A52" s="254"/>
      <c r="B52" s="43" t="s">
        <v>6</v>
      </c>
      <c r="C52" s="44">
        <v>6104.2</v>
      </c>
    </row>
    <row r="53" spans="1:3" ht="12.75">
      <c r="A53" s="244"/>
      <c r="B53" s="43"/>
      <c r="C53" s="44"/>
    </row>
    <row r="54" spans="1:3" ht="12.75">
      <c r="A54" s="42" t="s">
        <v>9</v>
      </c>
      <c r="B54" s="43" t="s">
        <v>10</v>
      </c>
      <c r="C54" s="44">
        <v>3720</v>
      </c>
    </row>
    <row r="55" spans="1:3" ht="12.75">
      <c r="A55" s="243"/>
      <c r="B55" s="43"/>
      <c r="C55" s="44"/>
    </row>
    <row r="56" spans="1:3" ht="12.75">
      <c r="A56" s="252" t="s">
        <v>11</v>
      </c>
      <c r="B56" s="43" t="s">
        <v>12</v>
      </c>
      <c r="C56" s="44">
        <f>SUM(C57:C91)</f>
        <v>963646.8</v>
      </c>
    </row>
    <row r="57" spans="1:3" ht="12.75">
      <c r="A57" s="253"/>
      <c r="B57" s="43" t="s">
        <v>322</v>
      </c>
      <c r="C57" s="44">
        <v>200293.4</v>
      </c>
    </row>
    <row r="58" spans="1:3" ht="12.75">
      <c r="A58" s="253"/>
      <c r="B58" s="43" t="s">
        <v>32</v>
      </c>
      <c r="C58" s="44">
        <v>3634.1</v>
      </c>
    </row>
    <row r="59" spans="1:3" ht="12.75">
      <c r="A59" s="253"/>
      <c r="B59" s="198" t="s">
        <v>41</v>
      </c>
      <c r="C59" s="199">
        <v>24418.4</v>
      </c>
    </row>
    <row r="60" spans="1:3" ht="25.5">
      <c r="A60" s="253"/>
      <c r="B60" s="45" t="s">
        <v>44</v>
      </c>
      <c r="C60" s="199">
        <v>2005</v>
      </c>
    </row>
    <row r="61" spans="1:3" ht="25.5">
      <c r="A61" s="253"/>
      <c r="B61" s="45" t="s">
        <v>34</v>
      </c>
      <c r="C61" s="44">
        <v>1104.8</v>
      </c>
    </row>
    <row r="62" spans="1:3" ht="25.5">
      <c r="A62" s="253"/>
      <c r="B62" s="45" t="s">
        <v>45</v>
      </c>
      <c r="C62" s="199">
        <v>100</v>
      </c>
    </row>
    <row r="63" spans="1:3" ht="25.5">
      <c r="A63" s="253"/>
      <c r="B63" s="45" t="s">
        <v>40</v>
      </c>
      <c r="C63" s="199">
        <v>51.4</v>
      </c>
    </row>
    <row r="64" spans="1:3" ht="25.5">
      <c r="A64" s="253"/>
      <c r="B64" s="45" t="s">
        <v>33</v>
      </c>
      <c r="C64" s="199">
        <v>426</v>
      </c>
    </row>
    <row r="65" spans="1:3" ht="25.5">
      <c r="A65" s="253"/>
      <c r="B65" s="45" t="s">
        <v>440</v>
      </c>
      <c r="C65" s="44">
        <v>374099.6</v>
      </c>
    </row>
    <row r="66" spans="1:3" ht="25.5">
      <c r="A66" s="253"/>
      <c r="B66" s="45" t="s">
        <v>35</v>
      </c>
      <c r="C66" s="199">
        <v>2196.7</v>
      </c>
    </row>
    <row r="67" spans="1:3" ht="12.75">
      <c r="A67" s="253"/>
      <c r="B67" s="43" t="s">
        <v>14</v>
      </c>
      <c r="C67" s="44">
        <v>1206.6</v>
      </c>
    </row>
    <row r="68" spans="1:3" ht="12.75">
      <c r="A68" s="253"/>
      <c r="B68" s="43" t="s">
        <v>28</v>
      </c>
      <c r="C68" s="44">
        <v>622.3</v>
      </c>
    </row>
    <row r="69" spans="1:3" ht="12.75">
      <c r="A69" s="253"/>
      <c r="B69" s="43" t="s">
        <v>30</v>
      </c>
      <c r="C69" s="44">
        <v>654.4</v>
      </c>
    </row>
    <row r="70" spans="1:3" ht="12.75">
      <c r="A70" s="253"/>
      <c r="B70" s="198" t="s">
        <v>43</v>
      </c>
      <c r="C70" s="44">
        <v>70619.4</v>
      </c>
    </row>
    <row r="71" spans="1:3" ht="25.5">
      <c r="A71" s="253"/>
      <c r="B71" s="45" t="s">
        <v>27</v>
      </c>
      <c r="C71" s="46">
        <v>754.6</v>
      </c>
    </row>
    <row r="72" spans="1:3" ht="12.75">
      <c r="A72" s="253"/>
      <c r="B72" s="45" t="s">
        <v>37</v>
      </c>
      <c r="C72" s="199">
        <v>39859.1</v>
      </c>
    </row>
    <row r="73" spans="1:3" ht="12.75">
      <c r="A73" s="253"/>
      <c r="B73" s="45" t="s">
        <v>39</v>
      </c>
      <c r="C73" s="199">
        <v>146.2</v>
      </c>
    </row>
    <row r="74" spans="1:3" ht="25.5">
      <c r="A74" s="253"/>
      <c r="B74" s="45" t="s">
        <v>18</v>
      </c>
      <c r="C74" s="44">
        <f>1809.7+200</f>
        <v>2009.7</v>
      </c>
    </row>
    <row r="75" spans="1:3" ht="12.75">
      <c r="A75" s="253"/>
      <c r="B75" s="45" t="s">
        <v>23</v>
      </c>
      <c r="C75" s="44">
        <v>27807.5</v>
      </c>
    </row>
    <row r="76" spans="1:3" ht="12.75">
      <c r="A76" s="253"/>
      <c r="B76" s="45" t="s">
        <v>38</v>
      </c>
      <c r="C76" s="199">
        <v>50425.3</v>
      </c>
    </row>
    <row r="77" spans="1:3" ht="12.75">
      <c r="A77" s="253"/>
      <c r="B77" s="43" t="s">
        <v>22</v>
      </c>
      <c r="C77" s="44">
        <v>8703.4</v>
      </c>
    </row>
    <row r="78" spans="1:3" ht="25.5">
      <c r="A78" s="253"/>
      <c r="B78" s="45" t="s">
        <v>15</v>
      </c>
      <c r="C78" s="44">
        <v>1612.8</v>
      </c>
    </row>
    <row r="79" spans="1:3" ht="12.75">
      <c r="A79" s="253"/>
      <c r="B79" s="43" t="s">
        <v>19</v>
      </c>
      <c r="C79" s="44">
        <v>1137.3</v>
      </c>
    </row>
    <row r="80" spans="1:3" ht="63.75">
      <c r="A80" s="253"/>
      <c r="B80" s="47" t="s">
        <v>31</v>
      </c>
      <c r="C80" s="44">
        <v>16.7</v>
      </c>
    </row>
    <row r="81" spans="1:3" ht="25.5">
      <c r="A81" s="253"/>
      <c r="B81" s="45" t="s">
        <v>20</v>
      </c>
      <c r="C81" s="44">
        <v>492.3</v>
      </c>
    </row>
    <row r="82" spans="1:3" ht="12.75">
      <c r="A82" s="253"/>
      <c r="B82" s="43" t="s">
        <v>16</v>
      </c>
      <c r="C82" s="46">
        <v>65596.3</v>
      </c>
    </row>
    <row r="83" spans="1:3" ht="14.25" customHeight="1">
      <c r="A83" s="253"/>
      <c r="B83" s="45" t="s">
        <v>29</v>
      </c>
      <c r="C83" s="44">
        <f>6435.9+1300</f>
        <v>7735.9</v>
      </c>
    </row>
    <row r="84" spans="1:3" ht="12.75">
      <c r="A84" s="253"/>
      <c r="B84" s="45" t="s">
        <v>36</v>
      </c>
      <c r="C84" s="199">
        <f>14984.4-1500</f>
        <v>13484.4</v>
      </c>
    </row>
    <row r="85" spans="1:3" ht="12.75">
      <c r="A85" s="253"/>
      <c r="B85" s="45" t="s">
        <v>25</v>
      </c>
      <c r="C85" s="44">
        <v>1381.7</v>
      </c>
    </row>
    <row r="86" spans="1:3" ht="25.5">
      <c r="A86" s="253"/>
      <c r="B86" s="45" t="s">
        <v>21</v>
      </c>
      <c r="C86" s="44">
        <v>12119.2</v>
      </c>
    </row>
    <row r="87" spans="1:3" ht="12.75">
      <c r="A87" s="253"/>
      <c r="B87" s="43" t="s">
        <v>26</v>
      </c>
      <c r="C87" s="44">
        <v>499.8</v>
      </c>
    </row>
    <row r="88" spans="1:3" ht="12.75">
      <c r="A88" s="253"/>
      <c r="B88" s="43" t="s">
        <v>24</v>
      </c>
      <c r="C88" s="44">
        <v>18736.9</v>
      </c>
    </row>
    <row r="89" spans="1:3" ht="25.5">
      <c r="A89" s="253"/>
      <c r="B89" s="45" t="s">
        <v>42</v>
      </c>
      <c r="C89" s="199">
        <v>7350</v>
      </c>
    </row>
    <row r="90" spans="1:3" ht="12.75">
      <c r="A90" s="253"/>
      <c r="B90" s="43" t="s">
        <v>17</v>
      </c>
      <c r="C90" s="44">
        <v>21800</v>
      </c>
    </row>
    <row r="91" spans="1:3" ht="12.75">
      <c r="A91" s="254"/>
      <c r="B91" s="43" t="s">
        <v>13</v>
      </c>
      <c r="C91" s="44">
        <v>545.6</v>
      </c>
    </row>
    <row r="92" spans="1:3" ht="12.75">
      <c r="A92" s="244"/>
      <c r="B92" s="45"/>
      <c r="C92" s="199"/>
    </row>
    <row r="93" spans="1:3" ht="25.5">
      <c r="A93" s="252" t="s">
        <v>46</v>
      </c>
      <c r="B93" s="45" t="s">
        <v>47</v>
      </c>
      <c r="C93" s="44">
        <f>C94+C95</f>
        <v>40316</v>
      </c>
    </row>
    <row r="94" spans="1:3" ht="12.75">
      <c r="A94" s="253"/>
      <c r="B94" s="43" t="s">
        <v>48</v>
      </c>
      <c r="C94" s="44">
        <v>28046.5</v>
      </c>
    </row>
    <row r="95" spans="1:3" ht="12.75">
      <c r="A95" s="254"/>
      <c r="B95" s="43" t="s">
        <v>49</v>
      </c>
      <c r="C95" s="200">
        <v>12269.5</v>
      </c>
    </row>
    <row r="96" spans="1:3" ht="12.75">
      <c r="A96" s="244"/>
      <c r="B96" s="43"/>
      <c r="C96" s="200"/>
    </row>
    <row r="97" spans="1:3" ht="49.5" customHeight="1">
      <c r="A97" s="252" t="s">
        <v>50</v>
      </c>
      <c r="B97" s="45" t="s">
        <v>51</v>
      </c>
      <c r="C97" s="44">
        <f>C98+C99</f>
        <v>11504.8</v>
      </c>
    </row>
    <row r="98" spans="1:3" ht="13.5" customHeight="1">
      <c r="A98" s="253"/>
      <c r="B98" s="198" t="s">
        <v>52</v>
      </c>
      <c r="C98" s="199">
        <v>10850.4</v>
      </c>
    </row>
    <row r="99" spans="1:3" ht="13.5" customHeight="1">
      <c r="A99" s="254"/>
      <c r="B99" s="198" t="s">
        <v>565</v>
      </c>
      <c r="C99" s="199">
        <v>654.4</v>
      </c>
    </row>
    <row r="100" spans="1:3" ht="13.5" customHeight="1">
      <c r="A100" s="244"/>
      <c r="B100" s="202"/>
      <c r="C100" s="199"/>
    </row>
    <row r="101" spans="1:3" ht="43.5" customHeight="1">
      <c r="A101" s="252" t="s">
        <v>567</v>
      </c>
      <c r="B101" s="47" t="s">
        <v>566</v>
      </c>
      <c r="C101" s="199">
        <f>C102+C103</f>
        <v>3295.1</v>
      </c>
    </row>
    <row r="102" spans="1:3" ht="13.5" customHeight="1">
      <c r="A102" s="253"/>
      <c r="B102" s="211" t="s">
        <v>6</v>
      </c>
      <c r="C102" s="199">
        <v>250</v>
      </c>
    </row>
    <row r="103" spans="1:3" ht="13.5" customHeight="1">
      <c r="A103" s="254"/>
      <c r="B103" s="211" t="s">
        <v>568</v>
      </c>
      <c r="C103" s="199">
        <v>3045.1</v>
      </c>
    </row>
    <row r="104" spans="1:3" ht="13.5" customHeight="1">
      <c r="A104" s="244"/>
      <c r="B104" s="202"/>
      <c r="C104" s="199"/>
    </row>
    <row r="105" spans="1:3" ht="38.25">
      <c r="A105" s="252" t="s">
        <v>569</v>
      </c>
      <c r="B105" s="237" t="s">
        <v>570</v>
      </c>
      <c r="C105" s="199">
        <f>C106+C107</f>
        <v>3430</v>
      </c>
    </row>
    <row r="106" spans="1:3" ht="13.5" customHeight="1">
      <c r="A106" s="253"/>
      <c r="B106" s="211" t="s">
        <v>6</v>
      </c>
      <c r="C106" s="199">
        <v>2706.2</v>
      </c>
    </row>
    <row r="107" spans="1:3" ht="13.5" customHeight="1">
      <c r="A107" s="254"/>
      <c r="B107" s="211" t="s">
        <v>568</v>
      </c>
      <c r="C107" s="199">
        <v>723.8</v>
      </c>
    </row>
    <row r="108" spans="1:3" ht="13.5" customHeight="1">
      <c r="A108" s="244"/>
      <c r="B108" s="202"/>
      <c r="C108" s="199"/>
    </row>
    <row r="109" spans="1:3" ht="25.5">
      <c r="A109" s="252" t="s">
        <v>53</v>
      </c>
      <c r="B109" s="47" t="s">
        <v>54</v>
      </c>
      <c r="C109" s="44">
        <f>C110+C111</f>
        <v>10271.8</v>
      </c>
    </row>
    <row r="110" spans="1:3" ht="12.75">
      <c r="A110" s="253"/>
      <c r="B110" s="211" t="s">
        <v>6</v>
      </c>
      <c r="C110" s="44">
        <v>6020.8</v>
      </c>
    </row>
    <row r="111" spans="1:3" ht="12.75">
      <c r="A111" s="254"/>
      <c r="B111" s="211" t="s">
        <v>568</v>
      </c>
      <c r="C111" s="44">
        <v>4251</v>
      </c>
    </row>
    <row r="112" spans="1:3" ht="12.75">
      <c r="A112" s="244"/>
      <c r="B112" s="202"/>
      <c r="C112" s="199"/>
    </row>
    <row r="113" spans="1:3" ht="38.25">
      <c r="A113" s="252" t="s">
        <v>441</v>
      </c>
      <c r="B113" s="47" t="s">
        <v>571</v>
      </c>
      <c r="C113" s="44">
        <f>C114+C115</f>
        <v>31808</v>
      </c>
    </row>
    <row r="114" spans="1:3" ht="12.75">
      <c r="A114" s="253"/>
      <c r="B114" s="211" t="s">
        <v>6</v>
      </c>
      <c r="C114" s="44">
        <v>31128.7</v>
      </c>
    </row>
    <row r="115" spans="1:3" ht="12.75">
      <c r="A115" s="254"/>
      <c r="B115" s="211" t="s">
        <v>568</v>
      </c>
      <c r="C115" s="44">
        <v>679.3</v>
      </c>
    </row>
    <row r="116" spans="1:3" ht="12.75">
      <c r="A116" s="244"/>
      <c r="B116" s="202"/>
      <c r="C116" s="199"/>
    </row>
    <row r="117" spans="1:3" ht="38.25">
      <c r="A117" s="252" t="s">
        <v>414</v>
      </c>
      <c r="B117" s="47" t="s">
        <v>415</v>
      </c>
      <c r="C117" s="44">
        <f>C118+C119</f>
        <v>19187.4</v>
      </c>
    </row>
    <row r="118" spans="1:3" ht="25.5">
      <c r="A118" s="253"/>
      <c r="B118" s="45" t="s">
        <v>449</v>
      </c>
      <c r="C118" s="44">
        <v>1713.5</v>
      </c>
    </row>
    <row r="119" spans="1:3" ht="25.5">
      <c r="A119" s="254"/>
      <c r="B119" s="45" t="s">
        <v>416</v>
      </c>
      <c r="C119" s="44">
        <v>17473.9</v>
      </c>
    </row>
    <row r="120" spans="1:3" ht="12.75">
      <c r="A120" s="244"/>
      <c r="B120" s="43"/>
      <c r="C120" s="44"/>
    </row>
    <row r="121" spans="1:3" s="49" customFormat="1" ht="12.75">
      <c r="A121" s="16" t="s">
        <v>55</v>
      </c>
      <c r="B121" s="48" t="s">
        <v>56</v>
      </c>
      <c r="C121" s="40">
        <f>C128+C123+C132</f>
        <v>582669.8999999999</v>
      </c>
    </row>
    <row r="122" spans="1:3" s="49" customFormat="1" ht="12.75">
      <c r="A122" s="203"/>
      <c r="B122" s="48"/>
      <c r="C122" s="204"/>
    </row>
    <row r="123" spans="1:3" s="49" customFormat="1" ht="25.5">
      <c r="A123" s="255" t="s">
        <v>358</v>
      </c>
      <c r="B123" s="45" t="s">
        <v>417</v>
      </c>
      <c r="C123" s="199">
        <f>C124+C125+C126</f>
        <v>25926</v>
      </c>
    </row>
    <row r="124" spans="1:3" s="49" customFormat="1" ht="25.5">
      <c r="A124" s="256"/>
      <c r="B124" s="45" t="s">
        <v>438</v>
      </c>
      <c r="C124" s="199">
        <v>902.8</v>
      </c>
    </row>
    <row r="125" spans="1:3" s="49" customFormat="1" ht="38.25">
      <c r="A125" s="256"/>
      <c r="B125" s="45" t="s">
        <v>331</v>
      </c>
      <c r="C125" s="199">
        <v>259.5</v>
      </c>
    </row>
    <row r="126" spans="1:3" s="49" customFormat="1" ht="25.5">
      <c r="A126" s="257"/>
      <c r="B126" s="45" t="s">
        <v>332</v>
      </c>
      <c r="C126" s="199">
        <v>24763.7</v>
      </c>
    </row>
    <row r="127" spans="1:3" ht="12.75">
      <c r="A127" s="203"/>
      <c r="B127" s="48"/>
      <c r="C127" s="204"/>
    </row>
    <row r="128" spans="1:3" ht="38.25">
      <c r="A128" s="249" t="s">
        <v>57</v>
      </c>
      <c r="B128" s="50" t="s">
        <v>58</v>
      </c>
      <c r="C128" s="199">
        <f>C129+C130</f>
        <v>540186.7999999999</v>
      </c>
    </row>
    <row r="129" spans="1:3" ht="12.75">
      <c r="A129" s="250"/>
      <c r="B129" s="50" t="s">
        <v>59</v>
      </c>
      <c r="C129" s="199">
        <v>1990.7</v>
      </c>
    </row>
    <row r="130" spans="1:3" ht="12.75">
      <c r="A130" s="251"/>
      <c r="B130" s="50" t="s">
        <v>60</v>
      </c>
      <c r="C130" s="44">
        <f>533231.4+4964.7</f>
        <v>538196.1</v>
      </c>
    </row>
    <row r="131" spans="1:3" ht="12.75">
      <c r="A131" s="203"/>
      <c r="B131" s="48"/>
      <c r="C131" s="204"/>
    </row>
    <row r="132" spans="1:3" s="4" customFormat="1" ht="15" customHeight="1">
      <c r="A132" s="249" t="s">
        <v>556</v>
      </c>
      <c r="B132" s="205" t="s">
        <v>418</v>
      </c>
      <c r="C132" s="21">
        <f>C133+C134+C136+C135</f>
        <v>16557.1</v>
      </c>
    </row>
    <row r="133" spans="1:3" s="4" customFormat="1" ht="37.5" customHeight="1">
      <c r="A133" s="250"/>
      <c r="B133" s="205" t="s">
        <v>419</v>
      </c>
      <c r="C133" s="21">
        <v>243.8</v>
      </c>
    </row>
    <row r="134" spans="1:3" ht="13.5" customHeight="1">
      <c r="A134" s="250"/>
      <c r="B134" s="205" t="s">
        <v>420</v>
      </c>
      <c r="C134" s="206">
        <v>11237.6</v>
      </c>
    </row>
    <row r="135" spans="1:3" ht="13.5" customHeight="1">
      <c r="A135" s="250"/>
      <c r="B135" s="205" t="s">
        <v>573</v>
      </c>
      <c r="C135" s="206">
        <v>5000</v>
      </c>
    </row>
    <row r="136" spans="1:3" ht="13.5" customHeight="1">
      <c r="A136" s="251"/>
      <c r="B136" s="205" t="s">
        <v>572</v>
      </c>
      <c r="C136" s="206">
        <v>75.7</v>
      </c>
    </row>
    <row r="137" spans="1:3" ht="13.5" thickBot="1">
      <c r="A137" s="51"/>
      <c r="B137" s="52"/>
      <c r="C137" s="53"/>
    </row>
    <row r="138" s="55" customFormat="1" ht="12.75">
      <c r="A138" s="33"/>
    </row>
    <row r="139" spans="1:2" s="55" customFormat="1" ht="12.75">
      <c r="A139" s="33"/>
      <c r="B139" s="54"/>
    </row>
    <row r="140" spans="1:2" s="55" customFormat="1" ht="12.75">
      <c r="A140" s="33"/>
      <c r="B140" s="54"/>
    </row>
    <row r="141" spans="1:2" s="55" customFormat="1" ht="12.75">
      <c r="A141" s="33"/>
      <c r="B141" s="54"/>
    </row>
    <row r="142" spans="1:2" s="55" customFormat="1" ht="12.75">
      <c r="A142" s="33"/>
      <c r="B142" s="54"/>
    </row>
    <row r="143" spans="1:2" s="55" customFormat="1" ht="12.75">
      <c r="A143" s="33"/>
      <c r="B143" s="54"/>
    </row>
    <row r="144" spans="1:2" s="55" customFormat="1" ht="12.75">
      <c r="A144" s="33"/>
      <c r="B144" s="54"/>
    </row>
    <row r="145" spans="1:2" s="55" customFormat="1" ht="12.75">
      <c r="A145" s="33"/>
      <c r="B145" s="54"/>
    </row>
    <row r="146" spans="1:2" s="55" customFormat="1" ht="12.75">
      <c r="A146" s="33"/>
      <c r="B146" s="54"/>
    </row>
    <row r="147" spans="1:2" s="55" customFormat="1" ht="12.75">
      <c r="A147" s="33"/>
      <c r="B147" s="54"/>
    </row>
    <row r="148" spans="2:3" ht="12.75">
      <c r="B148" s="54"/>
      <c r="C148" s="33"/>
    </row>
  </sheetData>
  <sheetProtection/>
  <mergeCells count="17">
    <mergeCell ref="A8:B8"/>
    <mergeCell ref="A43:A45"/>
    <mergeCell ref="A51:A52"/>
    <mergeCell ref="A21:A34"/>
    <mergeCell ref="A56:A91"/>
    <mergeCell ref="A16:A17"/>
    <mergeCell ref="A47:A49"/>
    <mergeCell ref="A132:A136"/>
    <mergeCell ref="A128:A130"/>
    <mergeCell ref="A93:A95"/>
    <mergeCell ref="A109:A111"/>
    <mergeCell ref="A105:A107"/>
    <mergeCell ref="A113:A115"/>
    <mergeCell ref="A123:A126"/>
    <mergeCell ref="A117:A119"/>
    <mergeCell ref="A97:A99"/>
    <mergeCell ref="A101:A103"/>
  </mergeCells>
  <printOptions horizontalCentered="1"/>
  <pageMargins left="0.984251968503937" right="0.5905511811023623" top="0.5905511811023623" bottom="0.5905511811023623" header="0" footer="0"/>
  <pageSetup fitToHeight="0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9"/>
  <sheetViews>
    <sheetView zoomScalePageLayoutView="0" workbookViewId="0" topLeftCell="A1">
      <selection activeCell="A1" sqref="A1"/>
    </sheetView>
  </sheetViews>
  <sheetFormatPr defaultColWidth="10.140625" defaultRowHeight="15"/>
  <cols>
    <col min="1" max="1" width="6.8515625" style="141" customWidth="1"/>
    <col min="2" max="2" width="11.140625" style="141" customWidth="1"/>
    <col min="3" max="3" width="93.7109375" style="230" customWidth="1"/>
    <col min="4" max="4" width="13.8515625" style="142" customWidth="1"/>
    <col min="5" max="16384" width="10.140625" style="140" customWidth="1"/>
  </cols>
  <sheetData>
    <row r="1" spans="1:4" s="139" customFormat="1" ht="14.25">
      <c r="A1" s="138"/>
      <c r="B1" s="138"/>
      <c r="C1" s="229"/>
      <c r="D1" s="148" t="s">
        <v>116</v>
      </c>
    </row>
    <row r="2" spans="1:4" s="139" customFormat="1" ht="14.25">
      <c r="A2" s="138"/>
      <c r="B2" s="138"/>
      <c r="C2" s="229"/>
      <c r="D2" s="148" t="s">
        <v>115</v>
      </c>
    </row>
    <row r="3" spans="1:4" s="139" customFormat="1" ht="14.25">
      <c r="A3" s="138"/>
      <c r="B3" s="138"/>
      <c r="C3" s="229"/>
      <c r="D3" s="148" t="s">
        <v>165</v>
      </c>
    </row>
    <row r="4" spans="1:4" s="139" customFormat="1" ht="14.25">
      <c r="A4" s="138"/>
      <c r="B4" s="138"/>
      <c r="C4" s="229"/>
      <c r="D4" s="148" t="s">
        <v>319</v>
      </c>
    </row>
    <row r="5" spans="1:4" s="139" customFormat="1" ht="14.25">
      <c r="A5" s="138"/>
      <c r="B5" s="138"/>
      <c r="C5" s="229"/>
      <c r="D5" s="128" t="s">
        <v>61</v>
      </c>
    </row>
    <row r="6" spans="1:4" s="139" customFormat="1" ht="14.25">
      <c r="A6" s="138"/>
      <c r="B6" s="138"/>
      <c r="C6" s="229"/>
      <c r="D6" s="148" t="s">
        <v>64</v>
      </c>
    </row>
    <row r="8" spans="1:4" ht="76.5" customHeight="1">
      <c r="A8" s="258" t="s">
        <v>357</v>
      </c>
      <c r="B8" s="258"/>
      <c r="C8" s="258"/>
      <c r="D8" s="140"/>
    </row>
    <row r="10" ht="18.75">
      <c r="D10" s="142" t="s">
        <v>171</v>
      </c>
    </row>
    <row r="11" spans="1:4" s="141" customFormat="1" ht="23.25" customHeight="1">
      <c r="A11" s="143" t="s">
        <v>221</v>
      </c>
      <c r="B11" s="232" t="s">
        <v>113</v>
      </c>
      <c r="C11" s="233" t="s">
        <v>485</v>
      </c>
      <c r="D11" s="144" t="s">
        <v>355</v>
      </c>
    </row>
    <row r="12" spans="1:4" ht="31.5">
      <c r="A12" s="145">
        <v>1</v>
      </c>
      <c r="B12" s="145" t="s">
        <v>486</v>
      </c>
      <c r="C12" s="231" t="s">
        <v>252</v>
      </c>
      <c r="D12" s="146">
        <v>14543.2</v>
      </c>
    </row>
    <row r="13" spans="1:4" ht="31.5">
      <c r="A13" s="145">
        <v>2</v>
      </c>
      <c r="B13" s="145" t="s">
        <v>487</v>
      </c>
      <c r="C13" s="231" t="s">
        <v>346</v>
      </c>
      <c r="D13" s="146">
        <v>3663</v>
      </c>
    </row>
    <row r="14" spans="1:4" ht="18.75">
      <c r="A14" s="145">
        <v>3</v>
      </c>
      <c r="B14" s="145" t="s">
        <v>488</v>
      </c>
      <c r="C14" s="231" t="s">
        <v>584</v>
      </c>
      <c r="D14" s="146">
        <v>967.6</v>
      </c>
    </row>
    <row r="15" spans="1:4" ht="18.75">
      <c r="A15" s="145">
        <v>4</v>
      </c>
      <c r="B15" s="145" t="s">
        <v>576</v>
      </c>
      <c r="C15" s="231" t="s">
        <v>583</v>
      </c>
      <c r="D15" s="146">
        <v>1955.9</v>
      </c>
    </row>
    <row r="16" spans="1:4" ht="30" customHeight="1">
      <c r="A16" s="145"/>
      <c r="B16" s="145" t="s">
        <v>333</v>
      </c>
      <c r="C16" s="231" t="s">
        <v>579</v>
      </c>
      <c r="D16" s="146">
        <v>600</v>
      </c>
    </row>
    <row r="17" spans="1:4" ht="47.25">
      <c r="A17" s="145">
        <v>5</v>
      </c>
      <c r="B17" s="145" t="s">
        <v>489</v>
      </c>
      <c r="C17" s="231" t="s">
        <v>350</v>
      </c>
      <c r="D17" s="146">
        <v>2192</v>
      </c>
    </row>
    <row r="18" spans="1:4" ht="31.5">
      <c r="A18" s="145">
        <v>6</v>
      </c>
      <c r="B18" s="145" t="s">
        <v>490</v>
      </c>
      <c r="C18" s="231" t="s">
        <v>309</v>
      </c>
      <c r="D18" s="146">
        <v>3315</v>
      </c>
    </row>
    <row r="19" spans="1:4" ht="31.5">
      <c r="A19" s="145">
        <v>7</v>
      </c>
      <c r="B19" s="145" t="s">
        <v>491</v>
      </c>
      <c r="C19" s="231" t="s">
        <v>308</v>
      </c>
      <c r="D19" s="146">
        <v>6269</v>
      </c>
    </row>
    <row r="20" spans="1:4" ht="47.25">
      <c r="A20" s="145">
        <v>8</v>
      </c>
      <c r="B20" s="145" t="s">
        <v>492</v>
      </c>
      <c r="C20" s="231" t="s">
        <v>307</v>
      </c>
      <c r="D20" s="146">
        <v>300</v>
      </c>
    </row>
    <row r="21" spans="1:4" ht="31.5">
      <c r="A21" s="145">
        <v>9</v>
      </c>
      <c r="B21" s="145" t="s">
        <v>493</v>
      </c>
      <c r="C21" s="231" t="s">
        <v>306</v>
      </c>
      <c r="D21" s="146">
        <v>721</v>
      </c>
    </row>
    <row r="22" spans="1:4" ht="31.5">
      <c r="A22" s="145">
        <v>10</v>
      </c>
      <c r="B22" s="145" t="s">
        <v>494</v>
      </c>
      <c r="C22" s="231" t="s">
        <v>305</v>
      </c>
      <c r="D22" s="146">
        <v>1310</v>
      </c>
    </row>
    <row r="23" spans="1:4" ht="31.5">
      <c r="A23" s="145">
        <v>11</v>
      </c>
      <c r="B23" s="145" t="s">
        <v>495</v>
      </c>
      <c r="C23" s="231" t="s">
        <v>304</v>
      </c>
      <c r="D23" s="146">
        <v>3259</v>
      </c>
    </row>
    <row r="24" spans="1:4" ht="31.5">
      <c r="A24" s="145">
        <v>12</v>
      </c>
      <c r="B24" s="145" t="s">
        <v>496</v>
      </c>
      <c r="C24" s="231" t="s">
        <v>303</v>
      </c>
      <c r="D24" s="146">
        <v>1700</v>
      </c>
    </row>
    <row r="25" spans="1:4" ht="63">
      <c r="A25" s="145">
        <v>13</v>
      </c>
      <c r="B25" s="145" t="s">
        <v>497</v>
      </c>
      <c r="C25" s="231" t="s">
        <v>302</v>
      </c>
      <c r="D25" s="146">
        <v>7670</v>
      </c>
    </row>
    <row r="26" spans="1:4" ht="31.5">
      <c r="A26" s="145">
        <v>14</v>
      </c>
      <c r="B26" s="145" t="s">
        <v>498</v>
      </c>
      <c r="C26" s="231" t="s">
        <v>301</v>
      </c>
      <c r="D26" s="146">
        <v>700</v>
      </c>
    </row>
    <row r="27" spans="1:4" ht="47.25">
      <c r="A27" s="145">
        <v>15</v>
      </c>
      <c r="B27" s="145" t="s">
        <v>499</v>
      </c>
      <c r="C27" s="231" t="s">
        <v>300</v>
      </c>
      <c r="D27" s="146">
        <v>819.5</v>
      </c>
    </row>
    <row r="28" spans="1:4" ht="31.5">
      <c r="A28" s="145">
        <v>16</v>
      </c>
      <c r="B28" s="145" t="s">
        <v>500</v>
      </c>
      <c r="C28" s="231" t="s">
        <v>299</v>
      </c>
      <c r="D28" s="146">
        <v>1155</v>
      </c>
    </row>
    <row r="29" spans="1:4" ht="31.5">
      <c r="A29" s="145">
        <v>17</v>
      </c>
      <c r="B29" s="145" t="s">
        <v>501</v>
      </c>
      <c r="C29" s="231" t="s">
        <v>298</v>
      </c>
      <c r="D29" s="146">
        <v>476</v>
      </c>
    </row>
    <row r="30" spans="1:4" ht="31.5">
      <c r="A30" s="145">
        <v>18</v>
      </c>
      <c r="B30" s="145" t="s">
        <v>502</v>
      </c>
      <c r="C30" s="231" t="s">
        <v>297</v>
      </c>
      <c r="D30" s="146">
        <v>720</v>
      </c>
    </row>
    <row r="31" spans="1:4" ht="31.5">
      <c r="A31" s="145">
        <v>19</v>
      </c>
      <c r="B31" s="145" t="s">
        <v>503</v>
      </c>
      <c r="C31" s="231" t="s">
        <v>296</v>
      </c>
      <c r="D31" s="146">
        <v>16896.5</v>
      </c>
    </row>
    <row r="32" spans="1:4" ht="31.5">
      <c r="A32" s="145">
        <v>20</v>
      </c>
      <c r="B32" s="145" t="s">
        <v>504</v>
      </c>
      <c r="C32" s="231" t="s">
        <v>295</v>
      </c>
      <c r="D32" s="146">
        <v>3600</v>
      </c>
    </row>
    <row r="33" spans="1:4" ht="31.5">
      <c r="A33" s="145">
        <v>21</v>
      </c>
      <c r="B33" s="145" t="s">
        <v>505</v>
      </c>
      <c r="C33" s="231" t="s">
        <v>294</v>
      </c>
      <c r="D33" s="146">
        <v>444</v>
      </c>
    </row>
    <row r="34" spans="1:4" ht="31.5">
      <c r="A34" s="145">
        <v>22</v>
      </c>
      <c r="B34" s="145" t="s">
        <v>506</v>
      </c>
      <c r="C34" s="231" t="s">
        <v>293</v>
      </c>
      <c r="D34" s="146">
        <v>3746</v>
      </c>
    </row>
    <row r="35" spans="1:4" ht="31.5">
      <c r="A35" s="145">
        <v>23</v>
      </c>
      <c r="B35" s="145" t="s">
        <v>507</v>
      </c>
      <c r="C35" s="231" t="s">
        <v>442</v>
      </c>
      <c r="D35" s="146">
        <v>57.4</v>
      </c>
    </row>
    <row r="36" spans="1:4" ht="47.25">
      <c r="A36" s="145">
        <v>24</v>
      </c>
      <c r="B36" s="145" t="s">
        <v>508</v>
      </c>
      <c r="C36" s="231" t="s">
        <v>443</v>
      </c>
      <c r="D36" s="146">
        <v>4581.6</v>
      </c>
    </row>
    <row r="37" spans="1:4" ht="31.5">
      <c r="A37" s="145">
        <v>25</v>
      </c>
      <c r="B37" s="145" t="s">
        <v>577</v>
      </c>
      <c r="C37" s="231" t="s">
        <v>578</v>
      </c>
      <c r="D37" s="146">
        <v>1141.3</v>
      </c>
    </row>
    <row r="38" spans="1:4" ht="110.25">
      <c r="A38" s="145">
        <v>26</v>
      </c>
      <c r="B38" s="145" t="s">
        <v>509</v>
      </c>
      <c r="C38" s="231" t="s">
        <v>510</v>
      </c>
      <c r="D38" s="146">
        <v>2000</v>
      </c>
    </row>
    <row r="39" spans="1:4" ht="94.5">
      <c r="A39" s="145">
        <v>27</v>
      </c>
      <c r="B39" s="145" t="s">
        <v>511</v>
      </c>
      <c r="C39" s="231" t="s">
        <v>257</v>
      </c>
      <c r="D39" s="146">
        <v>1523.6</v>
      </c>
    </row>
    <row r="40" spans="1:4" ht="94.5">
      <c r="A40" s="145">
        <v>28</v>
      </c>
      <c r="B40" s="145" t="s">
        <v>512</v>
      </c>
      <c r="C40" s="231" t="s">
        <v>444</v>
      </c>
      <c r="D40" s="146">
        <v>500</v>
      </c>
    </row>
    <row r="41" spans="1:4" ht="94.5">
      <c r="A41" s="145">
        <v>29</v>
      </c>
      <c r="B41" s="145" t="s">
        <v>513</v>
      </c>
      <c r="C41" s="231" t="s">
        <v>255</v>
      </c>
      <c r="D41" s="146">
        <v>9386.4</v>
      </c>
    </row>
    <row r="42" spans="1:4" ht="78.75">
      <c r="A42" s="145">
        <v>30</v>
      </c>
      <c r="B42" s="145" t="s">
        <v>514</v>
      </c>
      <c r="C42" s="231" t="s">
        <v>256</v>
      </c>
      <c r="D42" s="146">
        <v>2700</v>
      </c>
    </row>
    <row r="43" spans="1:4" ht="78.75">
      <c r="A43" s="145">
        <v>31</v>
      </c>
      <c r="B43" s="145" t="s">
        <v>515</v>
      </c>
      <c r="C43" s="231" t="s">
        <v>258</v>
      </c>
      <c r="D43" s="146">
        <v>190</v>
      </c>
    </row>
    <row r="44" spans="1:4" ht="78.75">
      <c r="A44" s="145">
        <v>32</v>
      </c>
      <c r="B44" s="145" t="s">
        <v>516</v>
      </c>
      <c r="C44" s="231" t="s">
        <v>348</v>
      </c>
      <c r="D44" s="146">
        <v>3000</v>
      </c>
    </row>
    <row r="45" spans="1:4" ht="94.5">
      <c r="A45" s="145">
        <v>33</v>
      </c>
      <c r="B45" s="145" t="s">
        <v>517</v>
      </c>
      <c r="C45" s="231" t="s">
        <v>349</v>
      </c>
      <c r="D45" s="146">
        <v>1500</v>
      </c>
    </row>
    <row r="46" spans="1:4" ht="78.75">
      <c r="A46" s="145">
        <v>34</v>
      </c>
      <c r="B46" s="145" t="s">
        <v>518</v>
      </c>
      <c r="C46" s="231" t="s">
        <v>260</v>
      </c>
      <c r="D46" s="146">
        <v>28003.5</v>
      </c>
    </row>
    <row r="47" spans="1:4" ht="94.5">
      <c r="A47" s="145">
        <v>35</v>
      </c>
      <c r="B47" s="145" t="s">
        <v>519</v>
      </c>
      <c r="C47" s="231" t="s">
        <v>421</v>
      </c>
      <c r="D47" s="146">
        <v>85791.8</v>
      </c>
    </row>
    <row r="48" spans="1:4" ht="94.5">
      <c r="A48" s="145">
        <v>36</v>
      </c>
      <c r="B48" s="145" t="s">
        <v>520</v>
      </c>
      <c r="C48" s="231" t="s">
        <v>259</v>
      </c>
      <c r="D48" s="146">
        <v>159714.6</v>
      </c>
    </row>
    <row r="49" spans="1:4" ht="63">
      <c r="A49" s="145"/>
      <c r="B49" s="145" t="s">
        <v>334</v>
      </c>
      <c r="C49" s="231" t="s">
        <v>335</v>
      </c>
      <c r="D49" s="146">
        <v>7631.1</v>
      </c>
    </row>
    <row r="50" spans="1:4" ht="63">
      <c r="A50" s="145"/>
      <c r="B50" s="145" t="s">
        <v>336</v>
      </c>
      <c r="C50" s="231" t="s">
        <v>337</v>
      </c>
      <c r="D50" s="146">
        <v>1866.1</v>
      </c>
    </row>
    <row r="51" spans="1:4" ht="78.75">
      <c r="A51" s="145">
        <v>37</v>
      </c>
      <c r="B51" s="145" t="s">
        <v>521</v>
      </c>
      <c r="C51" s="231" t="s">
        <v>261</v>
      </c>
      <c r="D51" s="146">
        <v>22700</v>
      </c>
    </row>
    <row r="52" spans="1:4" ht="78.75">
      <c r="A52" s="145">
        <v>38</v>
      </c>
      <c r="B52" s="145" t="s">
        <v>522</v>
      </c>
      <c r="C52" s="231" t="s">
        <v>262</v>
      </c>
      <c r="D52" s="146">
        <v>17332.6</v>
      </c>
    </row>
    <row r="53" spans="1:4" ht="78.75">
      <c r="A53" s="145">
        <v>39</v>
      </c>
      <c r="B53" s="145" t="s">
        <v>523</v>
      </c>
      <c r="C53" s="231" t="s">
        <v>263</v>
      </c>
      <c r="D53" s="146">
        <v>16071.8</v>
      </c>
    </row>
    <row r="54" spans="1:4" ht="78.75">
      <c r="A54" s="145">
        <v>40</v>
      </c>
      <c r="B54" s="145" t="s">
        <v>524</v>
      </c>
      <c r="C54" s="231" t="s">
        <v>264</v>
      </c>
      <c r="D54" s="146">
        <v>590</v>
      </c>
    </row>
    <row r="55" spans="1:4" ht="63">
      <c r="A55" s="145">
        <v>41</v>
      </c>
      <c r="B55" s="145" t="s">
        <v>525</v>
      </c>
      <c r="C55" s="231" t="s">
        <v>265</v>
      </c>
      <c r="D55" s="146">
        <v>16915.6</v>
      </c>
    </row>
    <row r="56" spans="1:4" ht="63">
      <c r="A56" s="145">
        <v>42</v>
      </c>
      <c r="B56" s="145" t="s">
        <v>526</v>
      </c>
      <c r="C56" s="231" t="s">
        <v>266</v>
      </c>
      <c r="D56" s="146">
        <v>20</v>
      </c>
    </row>
    <row r="57" spans="1:4" ht="63">
      <c r="A57" s="240">
        <v>43</v>
      </c>
      <c r="B57" s="240">
        <v>7447035</v>
      </c>
      <c r="C57" s="241" t="s">
        <v>586</v>
      </c>
      <c r="D57" s="242">
        <v>72.6</v>
      </c>
    </row>
    <row r="58" spans="1:4" ht="78.75">
      <c r="A58" s="240"/>
      <c r="B58" s="240" t="s">
        <v>338</v>
      </c>
      <c r="C58" s="241" t="s">
        <v>339</v>
      </c>
      <c r="D58" s="242">
        <v>1270</v>
      </c>
    </row>
    <row r="59" spans="1:4" ht="63">
      <c r="A59" s="145">
        <v>44</v>
      </c>
      <c r="B59" s="145" t="s">
        <v>527</v>
      </c>
      <c r="C59" s="231" t="s">
        <v>267</v>
      </c>
      <c r="D59" s="146">
        <v>26850.8</v>
      </c>
    </row>
    <row r="60" spans="1:4" ht="63">
      <c r="A60" s="145">
        <v>45</v>
      </c>
      <c r="B60" s="145" t="s">
        <v>528</v>
      </c>
      <c r="C60" s="231" t="s">
        <v>268</v>
      </c>
      <c r="D60" s="146">
        <v>3779.8</v>
      </c>
    </row>
    <row r="61" spans="1:4" ht="78.75">
      <c r="A61" s="145">
        <v>46</v>
      </c>
      <c r="B61" s="145" t="s">
        <v>529</v>
      </c>
      <c r="C61" s="231" t="s">
        <v>269</v>
      </c>
      <c r="D61" s="146">
        <v>33830.5</v>
      </c>
    </row>
    <row r="62" spans="1:4" ht="78.75">
      <c r="A62" s="145">
        <v>47</v>
      </c>
      <c r="B62" s="145" t="s">
        <v>530</v>
      </c>
      <c r="C62" s="231" t="s">
        <v>270</v>
      </c>
      <c r="D62" s="146">
        <v>2220</v>
      </c>
    </row>
    <row r="63" spans="1:4" ht="78.75">
      <c r="A63" s="145"/>
      <c r="B63" s="145" t="s">
        <v>340</v>
      </c>
      <c r="C63" s="231" t="s">
        <v>341</v>
      </c>
      <c r="D63" s="146">
        <v>800</v>
      </c>
    </row>
    <row r="64" spans="1:4" ht="63">
      <c r="A64" s="145">
        <v>48</v>
      </c>
      <c r="B64" s="145" t="s">
        <v>531</v>
      </c>
      <c r="C64" s="231" t="s">
        <v>271</v>
      </c>
      <c r="D64" s="146">
        <v>3000</v>
      </c>
    </row>
    <row r="65" spans="1:4" ht="94.5">
      <c r="A65" s="145">
        <v>49</v>
      </c>
      <c r="B65" s="145" t="s">
        <v>532</v>
      </c>
      <c r="C65" s="231" t="s">
        <v>272</v>
      </c>
      <c r="D65" s="146">
        <v>30</v>
      </c>
    </row>
    <row r="66" spans="1:4" ht="94.5">
      <c r="A66" s="145">
        <v>50</v>
      </c>
      <c r="B66" s="145" t="s">
        <v>533</v>
      </c>
      <c r="C66" s="231" t="s">
        <v>273</v>
      </c>
      <c r="D66" s="146">
        <v>70</v>
      </c>
    </row>
    <row r="67" spans="1:4" ht="63">
      <c r="A67" s="145">
        <v>51</v>
      </c>
      <c r="B67" s="145" t="s">
        <v>534</v>
      </c>
      <c r="C67" s="231" t="s">
        <v>274</v>
      </c>
      <c r="D67" s="146">
        <v>1505.5</v>
      </c>
    </row>
    <row r="68" spans="1:4" ht="63">
      <c r="A68" s="145">
        <v>52</v>
      </c>
      <c r="B68" s="145" t="s">
        <v>535</v>
      </c>
      <c r="C68" s="231" t="s">
        <v>275</v>
      </c>
      <c r="D68" s="146">
        <v>1050</v>
      </c>
    </row>
    <row r="69" spans="1:4" ht="94.5">
      <c r="A69" s="145">
        <v>53</v>
      </c>
      <c r="B69" s="145" t="s">
        <v>536</v>
      </c>
      <c r="C69" s="231" t="s">
        <v>276</v>
      </c>
      <c r="D69" s="146">
        <v>160</v>
      </c>
    </row>
    <row r="70" spans="1:4" ht="94.5">
      <c r="A70" s="145">
        <v>54</v>
      </c>
      <c r="B70" s="145" t="s">
        <v>537</v>
      </c>
      <c r="C70" s="231" t="s">
        <v>277</v>
      </c>
      <c r="D70" s="146">
        <v>140</v>
      </c>
    </row>
    <row r="71" spans="1:4" ht="78.75">
      <c r="A71" s="145">
        <v>55</v>
      </c>
      <c r="B71" s="145" t="s">
        <v>538</v>
      </c>
      <c r="C71" s="231" t="s">
        <v>278</v>
      </c>
      <c r="D71" s="146">
        <v>300</v>
      </c>
    </row>
    <row r="72" spans="1:4" ht="78.75">
      <c r="A72" s="145">
        <v>56</v>
      </c>
      <c r="B72" s="145" t="s">
        <v>539</v>
      </c>
      <c r="C72" s="231" t="s">
        <v>279</v>
      </c>
      <c r="D72" s="146">
        <v>500</v>
      </c>
    </row>
    <row r="73" spans="1:4" ht="63">
      <c r="A73" s="145">
        <v>57</v>
      </c>
      <c r="B73" s="145" t="s">
        <v>540</v>
      </c>
      <c r="C73" s="231" t="s">
        <v>280</v>
      </c>
      <c r="D73" s="146">
        <v>212</v>
      </c>
    </row>
    <row r="74" spans="1:4" ht="78.75">
      <c r="A74" s="145">
        <v>58</v>
      </c>
      <c r="B74" s="145" t="s">
        <v>541</v>
      </c>
      <c r="C74" s="231" t="s">
        <v>281</v>
      </c>
      <c r="D74" s="146">
        <v>210</v>
      </c>
    </row>
    <row r="75" spans="1:4" ht="47.25">
      <c r="A75" s="145">
        <v>59</v>
      </c>
      <c r="B75" s="145" t="s">
        <v>542</v>
      </c>
      <c r="C75" s="231" t="s">
        <v>282</v>
      </c>
      <c r="D75" s="146">
        <v>87</v>
      </c>
    </row>
    <row r="76" spans="1:4" ht="63">
      <c r="A76" s="145">
        <v>60</v>
      </c>
      <c r="B76" s="145" t="s">
        <v>543</v>
      </c>
      <c r="C76" s="231" t="s">
        <v>283</v>
      </c>
      <c r="D76" s="146">
        <v>90</v>
      </c>
    </row>
    <row r="77" spans="1:4" ht="47.25">
      <c r="A77" s="145">
        <v>61</v>
      </c>
      <c r="B77" s="145" t="s">
        <v>544</v>
      </c>
      <c r="C77" s="231" t="s">
        <v>284</v>
      </c>
      <c r="D77" s="146">
        <v>195</v>
      </c>
    </row>
    <row r="78" spans="1:4" ht="63">
      <c r="A78" s="145">
        <v>62</v>
      </c>
      <c r="B78" s="145" t="s">
        <v>545</v>
      </c>
      <c r="C78" s="231" t="s">
        <v>244</v>
      </c>
      <c r="D78" s="146">
        <v>40</v>
      </c>
    </row>
    <row r="79" spans="1:4" ht="63">
      <c r="A79" s="145">
        <v>63</v>
      </c>
      <c r="B79" s="145" t="s">
        <v>546</v>
      </c>
      <c r="C79" s="231" t="s">
        <v>285</v>
      </c>
      <c r="D79" s="146">
        <v>50.8</v>
      </c>
    </row>
    <row r="80" spans="1:4" ht="63">
      <c r="A80" s="145">
        <v>64</v>
      </c>
      <c r="B80" s="145" t="s">
        <v>547</v>
      </c>
      <c r="C80" s="231" t="s">
        <v>286</v>
      </c>
      <c r="D80" s="146">
        <v>25</v>
      </c>
    </row>
    <row r="81" spans="1:4" ht="47.25">
      <c r="A81" s="145">
        <v>65</v>
      </c>
      <c r="B81" s="145" t="s">
        <v>548</v>
      </c>
      <c r="C81" s="231" t="s">
        <v>287</v>
      </c>
      <c r="D81" s="146">
        <v>20</v>
      </c>
    </row>
    <row r="82" spans="1:4" ht="63">
      <c r="A82" s="145">
        <v>66</v>
      </c>
      <c r="B82" s="145" t="s">
        <v>549</v>
      </c>
      <c r="C82" s="231" t="s">
        <v>288</v>
      </c>
      <c r="D82" s="146">
        <v>20</v>
      </c>
    </row>
    <row r="83" spans="1:4" ht="63">
      <c r="A83" s="145">
        <v>67</v>
      </c>
      <c r="B83" s="145" t="s">
        <v>550</v>
      </c>
      <c r="C83" s="231" t="s">
        <v>289</v>
      </c>
      <c r="D83" s="146">
        <v>65</v>
      </c>
    </row>
    <row r="84" spans="1:4" ht="63">
      <c r="A84" s="145">
        <v>68</v>
      </c>
      <c r="B84" s="145" t="s">
        <v>551</v>
      </c>
      <c r="C84" s="231" t="s">
        <v>290</v>
      </c>
      <c r="D84" s="146">
        <v>30</v>
      </c>
    </row>
    <row r="85" spans="1:4" ht="63">
      <c r="A85" s="145">
        <v>69</v>
      </c>
      <c r="B85" s="145" t="s">
        <v>552</v>
      </c>
      <c r="C85" s="231" t="s">
        <v>291</v>
      </c>
      <c r="D85" s="146">
        <v>35</v>
      </c>
    </row>
    <row r="86" spans="1:4" ht="94.5">
      <c r="A86" s="145">
        <v>70</v>
      </c>
      <c r="B86" s="145" t="s">
        <v>553</v>
      </c>
      <c r="C86" s="231" t="s">
        <v>347</v>
      </c>
      <c r="D86" s="146">
        <v>400</v>
      </c>
    </row>
    <row r="87" spans="1:4" ht="78.75">
      <c r="A87" s="145">
        <v>71</v>
      </c>
      <c r="B87" s="145" t="s">
        <v>554</v>
      </c>
      <c r="C87" s="231" t="s">
        <v>74</v>
      </c>
      <c r="D87" s="146">
        <v>310</v>
      </c>
    </row>
    <row r="88" spans="1:4" ht="78.75">
      <c r="A88" s="145">
        <v>72</v>
      </c>
      <c r="B88" s="145" t="s">
        <v>555</v>
      </c>
      <c r="C88" s="231" t="s">
        <v>245</v>
      </c>
      <c r="D88" s="146">
        <v>587</v>
      </c>
    </row>
    <row r="89" spans="1:4" ht="18.75" customHeight="1">
      <c r="A89" s="259" t="s">
        <v>356</v>
      </c>
      <c r="B89" s="260"/>
      <c r="C89" s="260"/>
      <c r="D89" s="147">
        <f>SUM(D12:D88)</f>
        <v>538196.0999999999</v>
      </c>
    </row>
  </sheetData>
  <sheetProtection/>
  <mergeCells count="2">
    <mergeCell ref="A8:C8"/>
    <mergeCell ref="A89:C89"/>
  </mergeCells>
  <printOptions horizontalCentered="1"/>
  <pageMargins left="0.984251968503937" right="0.5905511811023623" top="0.5905511811023623" bottom="0.5905511811023623" header="0" footer="0"/>
  <pageSetup fitToHeight="7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9"/>
  <sheetViews>
    <sheetView workbookViewId="0" topLeftCell="A1">
      <selection activeCell="A1" sqref="A1"/>
    </sheetView>
  </sheetViews>
  <sheetFormatPr defaultColWidth="15.00390625" defaultRowHeight="15"/>
  <cols>
    <col min="1" max="1" width="70.421875" style="56" customWidth="1"/>
    <col min="2" max="2" width="15.00390625" style="56" customWidth="1"/>
    <col min="3" max="3" width="18.28125" style="56" customWidth="1"/>
    <col min="4" max="4" width="20.140625" style="77" customWidth="1"/>
    <col min="5" max="238" width="10.00390625" style="56" customWidth="1"/>
    <col min="239" max="239" width="70.421875" style="56" customWidth="1"/>
    <col min="240" max="16384" width="15.00390625" style="56" customWidth="1"/>
  </cols>
  <sheetData>
    <row r="1" ht="12.75">
      <c r="D1" s="57" t="s">
        <v>116</v>
      </c>
    </row>
    <row r="2" ht="12.75">
      <c r="D2" s="58" t="s">
        <v>115</v>
      </c>
    </row>
    <row r="3" ht="12.75">
      <c r="D3" s="58" t="s">
        <v>165</v>
      </c>
    </row>
    <row r="4" ht="12.75">
      <c r="D4" s="148" t="s">
        <v>319</v>
      </c>
    </row>
    <row r="5" ht="12.75">
      <c r="D5" s="58" t="s">
        <v>65</v>
      </c>
    </row>
    <row r="6" ht="12.75">
      <c r="D6" s="58" t="s">
        <v>66</v>
      </c>
    </row>
    <row r="8" spans="1:4" ht="33.75" customHeight="1">
      <c r="A8" s="261" t="s">
        <v>70</v>
      </c>
      <c r="B8" s="261"/>
      <c r="C8" s="261"/>
      <c r="D8" s="261"/>
    </row>
    <row r="9" spans="1:4" ht="19.5" thickBot="1">
      <c r="A9" s="59"/>
      <c r="B9" s="59"/>
      <c r="C9" s="59"/>
      <c r="D9" s="60"/>
    </row>
    <row r="10" spans="1:4" ht="24" customHeight="1" thickBot="1">
      <c r="A10" s="268" t="s">
        <v>80</v>
      </c>
      <c r="B10" s="264" t="s">
        <v>246</v>
      </c>
      <c r="C10" s="265"/>
      <c r="D10" s="262" t="s">
        <v>81</v>
      </c>
    </row>
    <row r="11" spans="1:4" ht="15.75" customHeight="1" thickBot="1">
      <c r="A11" s="269"/>
      <c r="B11" s="78" t="s">
        <v>247</v>
      </c>
      <c r="C11" s="79" t="s">
        <v>248</v>
      </c>
      <c r="D11" s="263"/>
    </row>
    <row r="12" spans="1:4" ht="16.5" thickBot="1">
      <c r="A12" s="116" t="s">
        <v>142</v>
      </c>
      <c r="B12" s="117" t="s">
        <v>141</v>
      </c>
      <c r="C12" s="118"/>
      <c r="D12" s="119">
        <f>D13+D14+D15+D17+D18+D19+D16</f>
        <v>198037.09999999998</v>
      </c>
    </row>
    <row r="13" spans="1:4" ht="33" customHeight="1">
      <c r="A13" s="115" t="s">
        <v>111</v>
      </c>
      <c r="B13" s="110"/>
      <c r="C13" s="114" t="s">
        <v>110</v>
      </c>
      <c r="D13" s="112">
        <v>3079</v>
      </c>
    </row>
    <row r="14" spans="1:4" ht="45.75" customHeight="1">
      <c r="A14" s="115" t="s">
        <v>109</v>
      </c>
      <c r="B14" s="110"/>
      <c r="C14" s="114" t="s">
        <v>108</v>
      </c>
      <c r="D14" s="112">
        <v>5208.9</v>
      </c>
    </row>
    <row r="15" spans="1:4" ht="44.25" customHeight="1">
      <c r="A15" s="115" t="s">
        <v>310</v>
      </c>
      <c r="B15" s="110"/>
      <c r="C15" s="114" t="s">
        <v>103</v>
      </c>
      <c r="D15" s="112">
        <v>63147.3</v>
      </c>
    </row>
    <row r="16" spans="1:4" ht="15">
      <c r="A16" s="115" t="s">
        <v>343</v>
      </c>
      <c r="B16" s="110"/>
      <c r="C16" s="114" t="s">
        <v>342</v>
      </c>
      <c r="D16" s="112">
        <v>224.9</v>
      </c>
    </row>
    <row r="17" spans="1:4" ht="30">
      <c r="A17" s="107" t="s">
        <v>107</v>
      </c>
      <c r="B17" s="113"/>
      <c r="C17" s="114" t="s">
        <v>106</v>
      </c>
      <c r="D17" s="112">
        <v>23921.1</v>
      </c>
    </row>
    <row r="18" spans="1:4" ht="15">
      <c r="A18" s="109" t="s">
        <v>145</v>
      </c>
      <c r="B18" s="110"/>
      <c r="C18" s="111" t="s">
        <v>138</v>
      </c>
      <c r="D18" s="112">
        <v>23246.4</v>
      </c>
    </row>
    <row r="19" spans="1:4" ht="15.75" thickBot="1">
      <c r="A19" s="68" t="s">
        <v>105</v>
      </c>
      <c r="B19" s="63"/>
      <c r="C19" s="64" t="s">
        <v>104</v>
      </c>
      <c r="D19" s="65">
        <v>79209.5</v>
      </c>
    </row>
    <row r="20" spans="1:4" ht="46.5" customHeight="1" thickBot="1">
      <c r="A20" s="120" t="s">
        <v>147</v>
      </c>
      <c r="B20" s="117" t="s">
        <v>146</v>
      </c>
      <c r="C20" s="118"/>
      <c r="D20" s="121">
        <f>D21+D23+D22</f>
        <v>2150</v>
      </c>
    </row>
    <row r="21" spans="1:4" ht="30.75" customHeight="1">
      <c r="A21" s="107" t="s">
        <v>148</v>
      </c>
      <c r="B21" s="108"/>
      <c r="C21" s="111" t="s">
        <v>128</v>
      </c>
      <c r="D21" s="112">
        <v>800</v>
      </c>
    </row>
    <row r="22" spans="1:4" ht="30.75" customHeight="1">
      <c r="A22" s="107" t="s">
        <v>242</v>
      </c>
      <c r="B22" s="108"/>
      <c r="C22" s="111" t="s">
        <v>243</v>
      </c>
      <c r="D22" s="112">
        <v>300</v>
      </c>
    </row>
    <row r="23" spans="1:4" ht="30.75" customHeight="1" thickBot="1">
      <c r="A23" s="67" t="s">
        <v>240</v>
      </c>
      <c r="B23" s="69"/>
      <c r="C23" s="64" t="s">
        <v>241</v>
      </c>
      <c r="D23" s="65">
        <v>1050</v>
      </c>
    </row>
    <row r="24" spans="1:4" ht="21.75" customHeight="1" thickBot="1">
      <c r="A24" s="122" t="s">
        <v>150</v>
      </c>
      <c r="B24" s="117" t="s">
        <v>149</v>
      </c>
      <c r="C24" s="118"/>
      <c r="D24" s="121">
        <f>D25+D29+D26+D27+D28</f>
        <v>102903.40000000001</v>
      </c>
    </row>
    <row r="25" spans="1:4" ht="15">
      <c r="A25" s="106" t="s">
        <v>95</v>
      </c>
      <c r="B25" s="105"/>
      <c r="C25" s="111" t="s">
        <v>94</v>
      </c>
      <c r="D25" s="112">
        <v>8890</v>
      </c>
    </row>
    <row r="26" spans="1:4" ht="15">
      <c r="A26" s="106" t="s">
        <v>101</v>
      </c>
      <c r="B26" s="105"/>
      <c r="C26" s="111" t="s">
        <v>98</v>
      </c>
      <c r="D26" s="112">
        <v>30240.9</v>
      </c>
    </row>
    <row r="27" spans="1:4" ht="15">
      <c r="A27" s="106" t="s">
        <v>236</v>
      </c>
      <c r="B27" s="105"/>
      <c r="C27" s="111" t="s">
        <v>237</v>
      </c>
      <c r="D27" s="112">
        <v>55253.6</v>
      </c>
    </row>
    <row r="28" spans="1:4" ht="15">
      <c r="A28" s="106" t="s">
        <v>345</v>
      </c>
      <c r="B28" s="105"/>
      <c r="C28" s="111" t="s">
        <v>344</v>
      </c>
      <c r="D28" s="112">
        <v>1558.7</v>
      </c>
    </row>
    <row r="29" spans="1:4" ht="15.75" thickBot="1">
      <c r="A29" s="68" t="s">
        <v>97</v>
      </c>
      <c r="B29" s="70"/>
      <c r="C29" s="64" t="s">
        <v>96</v>
      </c>
      <c r="D29" s="65">
        <v>6960.2</v>
      </c>
    </row>
    <row r="30" spans="1:4" ht="24.75" customHeight="1" thickBot="1">
      <c r="A30" s="122" t="s">
        <v>249</v>
      </c>
      <c r="B30" s="117" t="s">
        <v>140</v>
      </c>
      <c r="C30" s="118"/>
      <c r="D30" s="121">
        <f>D32+D33+D31</f>
        <v>485463.7</v>
      </c>
    </row>
    <row r="31" spans="1:4" ht="15">
      <c r="A31" s="106" t="s">
        <v>91</v>
      </c>
      <c r="B31" s="105"/>
      <c r="C31" s="111" t="s">
        <v>90</v>
      </c>
      <c r="D31" s="123">
        <v>396712.4</v>
      </c>
    </row>
    <row r="32" spans="1:4" ht="15">
      <c r="A32" s="106" t="s">
        <v>127</v>
      </c>
      <c r="B32" s="105"/>
      <c r="C32" s="111" t="s">
        <v>126</v>
      </c>
      <c r="D32" s="112">
        <v>32477.7</v>
      </c>
    </row>
    <row r="33" spans="1:4" ht="15.75" thickBot="1">
      <c r="A33" s="68" t="s">
        <v>238</v>
      </c>
      <c r="B33" s="70"/>
      <c r="C33" s="64" t="s">
        <v>239</v>
      </c>
      <c r="D33" s="65">
        <v>56273.6</v>
      </c>
    </row>
    <row r="34" spans="1:4" s="71" customFormat="1" ht="19.5" customHeight="1" thickBot="1">
      <c r="A34" s="122" t="s">
        <v>158</v>
      </c>
      <c r="B34" s="117" t="s">
        <v>151</v>
      </c>
      <c r="C34" s="118"/>
      <c r="D34" s="121">
        <f>D35</f>
        <v>50</v>
      </c>
    </row>
    <row r="35" spans="1:4" ht="15.75" thickBot="1">
      <c r="A35" s="104" t="s">
        <v>159</v>
      </c>
      <c r="B35" s="105"/>
      <c r="C35" s="114" t="s">
        <v>93</v>
      </c>
      <c r="D35" s="112">
        <v>50</v>
      </c>
    </row>
    <row r="36" spans="1:4" ht="20.25" customHeight="1" thickBot="1">
      <c r="A36" s="116" t="s">
        <v>250</v>
      </c>
      <c r="B36" s="117" t="s">
        <v>152</v>
      </c>
      <c r="C36" s="118"/>
      <c r="D36" s="121">
        <f>D37+D38+D40+D39</f>
        <v>1398867.8</v>
      </c>
    </row>
    <row r="37" spans="1:4" ht="15">
      <c r="A37" s="104" t="s">
        <v>121</v>
      </c>
      <c r="B37" s="105"/>
      <c r="C37" s="114" t="s">
        <v>122</v>
      </c>
      <c r="D37" s="112">
        <v>472612.3</v>
      </c>
    </row>
    <row r="38" spans="1:4" ht="15">
      <c r="A38" s="104" t="s">
        <v>87</v>
      </c>
      <c r="B38" s="105"/>
      <c r="C38" s="111" t="s">
        <v>86</v>
      </c>
      <c r="D38" s="112">
        <f>899224.2-800</f>
        <v>898424.2</v>
      </c>
    </row>
    <row r="39" spans="1:4" ht="15">
      <c r="A39" s="103" t="s">
        <v>137</v>
      </c>
      <c r="B39" s="100"/>
      <c r="C39" s="111" t="s">
        <v>136</v>
      </c>
      <c r="D39" s="112">
        <v>1025.8</v>
      </c>
    </row>
    <row r="40" spans="1:4" ht="15.75" thickBot="1">
      <c r="A40" s="66" t="s">
        <v>120</v>
      </c>
      <c r="B40" s="70"/>
      <c r="C40" s="64" t="s">
        <v>119</v>
      </c>
      <c r="D40" s="65">
        <f>25805.5+1000</f>
        <v>26805.5</v>
      </c>
    </row>
    <row r="41" spans="1:4" ht="20.25" customHeight="1" thickBot="1">
      <c r="A41" s="116" t="s">
        <v>160</v>
      </c>
      <c r="B41" s="117" t="s">
        <v>153</v>
      </c>
      <c r="C41" s="118"/>
      <c r="D41" s="121">
        <f>D42</f>
        <v>58989.8</v>
      </c>
    </row>
    <row r="42" spans="1:4" ht="15.75" thickBot="1">
      <c r="A42" s="66" t="s">
        <v>85</v>
      </c>
      <c r="B42" s="70"/>
      <c r="C42" s="64" t="s">
        <v>84</v>
      </c>
      <c r="D42" s="65">
        <f>58834.8+155</f>
        <v>58989.8</v>
      </c>
    </row>
    <row r="43" spans="1:4" ht="20.25" customHeight="1" thickBot="1">
      <c r="A43" s="116" t="s">
        <v>143</v>
      </c>
      <c r="B43" s="117" t="s">
        <v>144</v>
      </c>
      <c r="C43" s="118"/>
      <c r="D43" s="121">
        <f>D44+D45+D46+D47+D48</f>
        <v>643332.5000000001</v>
      </c>
    </row>
    <row r="44" spans="1:4" ht="15.75">
      <c r="A44" s="109" t="s">
        <v>102</v>
      </c>
      <c r="B44" s="61"/>
      <c r="C44" s="114" t="s">
        <v>139</v>
      </c>
      <c r="D44" s="124">
        <v>9097</v>
      </c>
    </row>
    <row r="45" spans="1:4" ht="15">
      <c r="A45" s="99" t="s">
        <v>100</v>
      </c>
      <c r="B45" s="100"/>
      <c r="C45" s="74" t="s">
        <v>99</v>
      </c>
      <c r="D45" s="101">
        <v>71543.6</v>
      </c>
    </row>
    <row r="46" spans="1:4" ht="15">
      <c r="A46" s="99" t="s">
        <v>130</v>
      </c>
      <c r="B46" s="100"/>
      <c r="C46" s="74" t="s">
        <v>129</v>
      </c>
      <c r="D46" s="101">
        <f>444466.8-155-200</f>
        <v>444111.8</v>
      </c>
    </row>
    <row r="47" spans="1:4" ht="15">
      <c r="A47" s="102" t="s">
        <v>123</v>
      </c>
      <c r="B47" s="100"/>
      <c r="C47" s="74" t="s">
        <v>124</v>
      </c>
      <c r="D47" s="101">
        <v>94890.3</v>
      </c>
    </row>
    <row r="48" spans="1:4" ht="15.75" thickBot="1">
      <c r="A48" s="66" t="s">
        <v>118</v>
      </c>
      <c r="B48" s="72"/>
      <c r="C48" s="64" t="s">
        <v>117</v>
      </c>
      <c r="D48" s="73">
        <v>23689.8</v>
      </c>
    </row>
    <row r="49" spans="1:4" ht="16.5" thickBot="1">
      <c r="A49" s="116" t="s">
        <v>161</v>
      </c>
      <c r="B49" s="117" t="s">
        <v>154</v>
      </c>
      <c r="C49" s="125"/>
      <c r="D49" s="119">
        <f>D50</f>
        <v>43108.5</v>
      </c>
    </row>
    <row r="50" spans="1:4" ht="15.75" thickBot="1">
      <c r="A50" s="66" t="s">
        <v>89</v>
      </c>
      <c r="B50" s="70"/>
      <c r="C50" s="64" t="s">
        <v>88</v>
      </c>
      <c r="D50" s="65">
        <v>43108.5</v>
      </c>
    </row>
    <row r="51" spans="1:4" ht="16.5" thickBot="1">
      <c r="A51" s="116" t="s">
        <v>162</v>
      </c>
      <c r="B51" s="117" t="s">
        <v>155</v>
      </c>
      <c r="C51" s="125"/>
      <c r="D51" s="119">
        <f>D52+D53</f>
        <v>775</v>
      </c>
    </row>
    <row r="52" spans="1:4" ht="15">
      <c r="A52" s="109" t="s">
        <v>134</v>
      </c>
      <c r="B52" s="105"/>
      <c r="C52" s="114" t="s">
        <v>133</v>
      </c>
      <c r="D52" s="112">
        <v>375</v>
      </c>
    </row>
    <row r="53" spans="1:4" ht="15.75" thickBot="1">
      <c r="A53" s="66" t="s">
        <v>135</v>
      </c>
      <c r="B53" s="70"/>
      <c r="C53" s="64" t="s">
        <v>132</v>
      </c>
      <c r="D53" s="65">
        <v>400</v>
      </c>
    </row>
    <row r="54" spans="1:4" ht="16.5" thickBot="1">
      <c r="A54" s="116" t="s">
        <v>422</v>
      </c>
      <c r="B54" s="117" t="s">
        <v>423</v>
      </c>
      <c r="C54" s="125"/>
      <c r="D54" s="119">
        <f>D55</f>
        <v>800</v>
      </c>
    </row>
    <row r="55" spans="1:4" ht="15.75" thickBot="1">
      <c r="A55" s="62" t="s">
        <v>424</v>
      </c>
      <c r="B55" s="70"/>
      <c r="C55" s="64" t="s">
        <v>425</v>
      </c>
      <c r="D55" s="65">
        <v>800</v>
      </c>
    </row>
    <row r="56" spans="1:4" ht="32.25" thickBot="1">
      <c r="A56" s="126" t="s">
        <v>82</v>
      </c>
      <c r="B56" s="117" t="s">
        <v>156</v>
      </c>
      <c r="C56" s="125"/>
      <c r="D56" s="119">
        <f>D57</f>
        <v>101547.8</v>
      </c>
    </row>
    <row r="57" spans="1:4" ht="30.75" thickBot="1">
      <c r="A57" s="62" t="s">
        <v>251</v>
      </c>
      <c r="B57" s="72"/>
      <c r="C57" s="64" t="s">
        <v>157</v>
      </c>
      <c r="D57" s="73">
        <v>101547.8</v>
      </c>
    </row>
    <row r="58" spans="1:4" ht="19.5" thickBot="1">
      <c r="A58" s="266" t="s">
        <v>83</v>
      </c>
      <c r="B58" s="267"/>
      <c r="C58" s="267"/>
      <c r="D58" s="75">
        <f>D56+D54+D51+D49+D43+D41+D36+D34+D30+D24+D20+D12</f>
        <v>3036025.6000000006</v>
      </c>
    </row>
    <row r="59" spans="2:3" ht="12.75">
      <c r="B59" s="76"/>
      <c r="C59" s="76"/>
    </row>
  </sheetData>
  <sheetProtection/>
  <mergeCells count="5">
    <mergeCell ref="A8:D8"/>
    <mergeCell ref="D10:D11"/>
    <mergeCell ref="B10:C10"/>
    <mergeCell ref="A58:C58"/>
    <mergeCell ref="A10:A11"/>
  </mergeCells>
  <printOptions horizontalCentered="1"/>
  <pageMargins left="0.984251968503937" right="0.5905511811023623" top="0.5905511811023623" bottom="0.3937007874015748" header="0.31496062992125984" footer="0.31496062992125984"/>
  <pageSetup fitToHeight="2" fitToWidth="1" horizontalDpi="600" verticalDpi="600" orientation="portrait" paperSize="9" scale="68" r:id="rId1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zoomScale="80" zoomScaleNormal="80" zoomScalePageLayoutView="0" workbookViewId="0" topLeftCell="A1">
      <selection activeCell="A1" sqref="A1"/>
    </sheetView>
  </sheetViews>
  <sheetFormatPr defaultColWidth="10.140625" defaultRowHeight="15"/>
  <cols>
    <col min="1" max="1" width="3.8515625" style="149" customWidth="1"/>
    <col min="2" max="2" width="49.28125" style="155" customWidth="1"/>
    <col min="3" max="3" width="8.28125" style="158" customWidth="1"/>
    <col min="4" max="6" width="16.28125" style="195" customWidth="1"/>
    <col min="7" max="7" width="47.28125" style="155" customWidth="1"/>
    <col min="8" max="16384" width="10.140625" style="158" customWidth="1"/>
  </cols>
  <sheetData>
    <row r="1" spans="1:7" s="154" customFormat="1" ht="15">
      <c r="A1" s="150"/>
      <c r="B1" s="151"/>
      <c r="C1" s="130"/>
      <c r="D1" s="152"/>
      <c r="E1" s="152"/>
      <c r="F1" s="152"/>
      <c r="G1" s="153" t="s">
        <v>116</v>
      </c>
    </row>
    <row r="2" spans="1:7" s="154" customFormat="1" ht="15">
      <c r="A2" s="150"/>
      <c r="B2" s="151"/>
      <c r="C2" s="130"/>
      <c r="D2" s="152"/>
      <c r="E2" s="152"/>
      <c r="F2" s="152"/>
      <c r="G2" s="153" t="s">
        <v>359</v>
      </c>
    </row>
    <row r="3" spans="1:7" s="154" customFormat="1" ht="15">
      <c r="A3" s="150"/>
      <c r="B3" s="151"/>
      <c r="C3" s="130"/>
      <c r="D3" s="152"/>
      <c r="E3" s="152"/>
      <c r="F3" s="152"/>
      <c r="G3" s="153" t="s">
        <v>165</v>
      </c>
    </row>
    <row r="4" spans="1:7" s="154" customFormat="1" ht="15">
      <c r="A4" s="150"/>
      <c r="B4" s="151"/>
      <c r="C4" s="130"/>
      <c r="D4" s="152"/>
      <c r="E4" s="152"/>
      <c r="F4" s="152"/>
      <c r="G4" s="148" t="s">
        <v>319</v>
      </c>
    </row>
    <row r="5" spans="1:7" s="154" customFormat="1" ht="15">
      <c r="A5" s="150"/>
      <c r="B5" s="151"/>
      <c r="C5" s="130"/>
      <c r="D5" s="152"/>
      <c r="E5" s="152"/>
      <c r="F5" s="152"/>
      <c r="G5" s="58" t="s">
        <v>61</v>
      </c>
    </row>
    <row r="6" spans="1:7" s="154" customFormat="1" ht="15">
      <c r="A6" s="150"/>
      <c r="B6" s="151"/>
      <c r="C6" s="130"/>
      <c r="D6" s="152"/>
      <c r="E6" s="152"/>
      <c r="F6" s="152"/>
      <c r="G6" s="153" t="s">
        <v>67</v>
      </c>
    </row>
    <row r="7" spans="3:7" ht="12.75">
      <c r="C7" s="156"/>
      <c r="D7" s="157"/>
      <c r="E7" s="157"/>
      <c r="F7" s="157"/>
      <c r="G7" s="156"/>
    </row>
    <row r="8" spans="1:7" ht="38.25" customHeight="1">
      <c r="A8" s="292" t="s">
        <v>71</v>
      </c>
      <c r="B8" s="292"/>
      <c r="C8" s="292"/>
      <c r="D8" s="292"/>
      <c r="E8" s="292"/>
      <c r="F8" s="292"/>
      <c r="G8" s="292"/>
    </row>
    <row r="9" spans="1:7" ht="12.75">
      <c r="A9" s="159"/>
      <c r="B9" s="160"/>
      <c r="C9" s="160"/>
      <c r="D9" s="279"/>
      <c r="E9" s="279"/>
      <c r="F9" s="279"/>
      <c r="G9" s="161" t="s">
        <v>171</v>
      </c>
    </row>
    <row r="10" spans="1:7" s="163" customFormat="1" ht="15" customHeight="1">
      <c r="A10" s="293" t="s">
        <v>221</v>
      </c>
      <c r="B10" s="293" t="s">
        <v>360</v>
      </c>
      <c r="C10" s="293" t="s">
        <v>361</v>
      </c>
      <c r="D10" s="287" t="s">
        <v>362</v>
      </c>
      <c r="E10" s="288" t="s">
        <v>363</v>
      </c>
      <c r="F10" s="288"/>
      <c r="G10" s="293" t="s">
        <v>364</v>
      </c>
    </row>
    <row r="11" spans="1:7" s="163" customFormat="1" ht="31.5">
      <c r="A11" s="293"/>
      <c r="B11" s="293"/>
      <c r="C11" s="293"/>
      <c r="D11" s="287"/>
      <c r="E11" s="162" t="s">
        <v>365</v>
      </c>
      <c r="F11" s="162" t="s">
        <v>366</v>
      </c>
      <c r="G11" s="293"/>
    </row>
    <row r="12" spans="1:7" s="164" customFormat="1" ht="18.75">
      <c r="A12" s="286"/>
      <c r="B12" s="286"/>
      <c r="C12" s="286"/>
      <c r="D12" s="286"/>
      <c r="E12" s="286"/>
      <c r="F12" s="286"/>
      <c r="G12" s="286"/>
    </row>
    <row r="13" spans="1:7" s="165" customFormat="1" ht="18.75">
      <c r="A13" s="276" t="s">
        <v>367</v>
      </c>
      <c r="B13" s="277"/>
      <c r="C13" s="277"/>
      <c r="D13" s="277"/>
      <c r="E13" s="277"/>
      <c r="F13" s="277"/>
      <c r="G13" s="278"/>
    </row>
    <row r="14" spans="1:7" s="165" customFormat="1" ht="19.5">
      <c r="A14" s="289" t="s">
        <v>368</v>
      </c>
      <c r="B14" s="290"/>
      <c r="C14" s="290"/>
      <c r="D14" s="290"/>
      <c r="E14" s="290"/>
      <c r="F14" s="290"/>
      <c r="G14" s="291"/>
    </row>
    <row r="15" spans="1:7" ht="31.5">
      <c r="A15" s="166">
        <v>1</v>
      </c>
      <c r="B15" s="167" t="s">
        <v>369</v>
      </c>
      <c r="C15" s="168">
        <v>2014</v>
      </c>
      <c r="D15" s="169">
        <f aca="true" t="shared" si="0" ref="D15:D21">E15+F15</f>
        <v>400</v>
      </c>
      <c r="E15" s="169">
        <v>400</v>
      </c>
      <c r="F15" s="169">
        <v>0</v>
      </c>
      <c r="G15" s="166" t="s">
        <v>370</v>
      </c>
    </row>
    <row r="16" spans="1:7" ht="15.75">
      <c r="A16" s="166">
        <v>2</v>
      </c>
      <c r="B16" s="167" t="s">
        <v>371</v>
      </c>
      <c r="C16" s="168">
        <v>2014</v>
      </c>
      <c r="D16" s="169">
        <f t="shared" si="0"/>
        <v>300</v>
      </c>
      <c r="E16" s="169">
        <v>300</v>
      </c>
      <c r="F16" s="169">
        <v>0</v>
      </c>
      <c r="G16" s="166" t="s">
        <v>372</v>
      </c>
    </row>
    <row r="17" spans="1:7" ht="31.5">
      <c r="A17" s="166">
        <v>3</v>
      </c>
      <c r="B17" s="167" t="s">
        <v>373</v>
      </c>
      <c r="C17" s="168">
        <v>2014</v>
      </c>
      <c r="D17" s="169">
        <f t="shared" si="0"/>
        <v>400</v>
      </c>
      <c r="E17" s="169">
        <v>400</v>
      </c>
      <c r="F17" s="169">
        <v>0</v>
      </c>
      <c r="G17" s="166" t="s">
        <v>374</v>
      </c>
    </row>
    <row r="18" spans="1:7" ht="31.5">
      <c r="A18" s="166">
        <v>4</v>
      </c>
      <c r="B18" s="167" t="s">
        <v>375</v>
      </c>
      <c r="C18" s="168">
        <v>2014</v>
      </c>
      <c r="D18" s="169">
        <f t="shared" si="0"/>
        <v>400</v>
      </c>
      <c r="E18" s="169">
        <v>400</v>
      </c>
      <c r="F18" s="169">
        <v>0</v>
      </c>
      <c r="G18" s="166" t="s">
        <v>376</v>
      </c>
    </row>
    <row r="19" spans="1:7" ht="31.5">
      <c r="A19" s="166">
        <v>5</v>
      </c>
      <c r="B19" s="167" t="s">
        <v>377</v>
      </c>
      <c r="C19" s="168">
        <v>2014</v>
      </c>
      <c r="D19" s="169">
        <f t="shared" si="0"/>
        <v>400</v>
      </c>
      <c r="E19" s="169">
        <v>400</v>
      </c>
      <c r="F19" s="169">
        <v>0</v>
      </c>
      <c r="G19" s="166" t="s">
        <v>376</v>
      </c>
    </row>
    <row r="20" spans="1:7" ht="15.75">
      <c r="A20" s="166">
        <v>6</v>
      </c>
      <c r="B20" s="167" t="s">
        <v>426</v>
      </c>
      <c r="C20" s="168">
        <v>2014</v>
      </c>
      <c r="D20" s="169">
        <f t="shared" si="0"/>
        <v>100</v>
      </c>
      <c r="E20" s="169">
        <v>100</v>
      </c>
      <c r="F20" s="169">
        <v>0</v>
      </c>
      <c r="G20" s="166" t="s">
        <v>378</v>
      </c>
    </row>
    <row r="21" spans="1:7" ht="63">
      <c r="A21" s="166">
        <v>7</v>
      </c>
      <c r="B21" s="167" t="s">
        <v>379</v>
      </c>
      <c r="C21" s="168" t="s">
        <v>380</v>
      </c>
      <c r="D21" s="169">
        <f t="shared" si="0"/>
        <v>33048</v>
      </c>
      <c r="E21" s="169">
        <v>33048</v>
      </c>
      <c r="F21" s="169">
        <v>0</v>
      </c>
      <c r="G21" s="166" t="s">
        <v>381</v>
      </c>
    </row>
    <row r="22" spans="1:7" ht="15.75">
      <c r="A22" s="166"/>
      <c r="B22" s="170" t="s">
        <v>382</v>
      </c>
      <c r="C22" s="168"/>
      <c r="D22" s="171">
        <f>SUM(D15:D21)</f>
        <v>35048</v>
      </c>
      <c r="E22" s="171">
        <f>SUM(E15:E21)</f>
        <v>35048</v>
      </c>
      <c r="F22" s="171">
        <v>0</v>
      </c>
      <c r="G22" s="172"/>
    </row>
    <row r="23" spans="1:7" s="165" customFormat="1" ht="19.5">
      <c r="A23" s="273" t="s">
        <v>383</v>
      </c>
      <c r="B23" s="274"/>
      <c r="C23" s="274"/>
      <c r="D23" s="274"/>
      <c r="E23" s="274"/>
      <c r="F23" s="274"/>
      <c r="G23" s="275"/>
    </row>
    <row r="24" spans="1:7" ht="47.25">
      <c r="A24" s="166">
        <v>8</v>
      </c>
      <c r="B24" s="173" t="s">
        <v>384</v>
      </c>
      <c r="C24" s="168">
        <v>2014</v>
      </c>
      <c r="D24" s="169">
        <f>E24+F24</f>
        <v>1730</v>
      </c>
      <c r="E24" s="169">
        <v>1730</v>
      </c>
      <c r="F24" s="169">
        <v>0</v>
      </c>
      <c r="G24" s="172" t="s">
        <v>429</v>
      </c>
    </row>
    <row r="25" spans="1:7" ht="31.5">
      <c r="A25" s="166">
        <v>9</v>
      </c>
      <c r="B25" s="173" t="s">
        <v>386</v>
      </c>
      <c r="C25" s="168">
        <v>2014</v>
      </c>
      <c r="D25" s="169">
        <f>E25+F25</f>
        <v>300</v>
      </c>
      <c r="E25" s="169">
        <v>300</v>
      </c>
      <c r="F25" s="169">
        <v>0</v>
      </c>
      <c r="G25" s="172" t="s">
        <v>387</v>
      </c>
    </row>
    <row r="26" spans="1:7" ht="31.5">
      <c r="A26" s="166">
        <v>10</v>
      </c>
      <c r="B26" s="167" t="s">
        <v>585</v>
      </c>
      <c r="C26" s="168" t="s">
        <v>380</v>
      </c>
      <c r="D26" s="169">
        <f>E26+F26</f>
        <v>248637.9</v>
      </c>
      <c r="E26" s="169">
        <v>31797</v>
      </c>
      <c r="F26" s="169">
        <v>216840.9</v>
      </c>
      <c r="G26" s="172" t="s">
        <v>388</v>
      </c>
    </row>
    <row r="27" spans="1:7" ht="31.5">
      <c r="A27" s="166">
        <v>11</v>
      </c>
      <c r="B27" s="167" t="s">
        <v>439</v>
      </c>
      <c r="C27" s="168">
        <v>2014</v>
      </c>
      <c r="D27" s="169">
        <f>E27+F27</f>
        <v>250</v>
      </c>
      <c r="E27" s="169">
        <v>250</v>
      </c>
      <c r="F27" s="169"/>
      <c r="G27" s="172" t="s">
        <v>434</v>
      </c>
    </row>
    <row r="28" spans="1:7" ht="15.75">
      <c r="A28" s="166"/>
      <c r="B28" s="174" t="s">
        <v>382</v>
      </c>
      <c r="C28" s="175"/>
      <c r="D28" s="235">
        <f>SUM(D24:D27)</f>
        <v>250917.9</v>
      </c>
      <c r="E28" s="176">
        <f>SUM(E24:E27)</f>
        <v>34077</v>
      </c>
      <c r="F28" s="235">
        <f>SUM(F24:F26)</f>
        <v>216840.9</v>
      </c>
      <c r="G28" s="177"/>
    </row>
    <row r="29" spans="1:7" ht="19.5">
      <c r="A29" s="273" t="s">
        <v>389</v>
      </c>
      <c r="B29" s="274"/>
      <c r="C29" s="274"/>
      <c r="D29" s="274"/>
      <c r="E29" s="274"/>
      <c r="F29" s="274"/>
      <c r="G29" s="275"/>
    </row>
    <row r="30" spans="1:7" ht="47.25">
      <c r="A30" s="166">
        <v>12</v>
      </c>
      <c r="B30" s="173" t="s">
        <v>390</v>
      </c>
      <c r="C30" s="168">
        <v>2014</v>
      </c>
      <c r="D30" s="169">
        <f>E30+F30</f>
        <v>500</v>
      </c>
      <c r="E30" s="178">
        <v>500</v>
      </c>
      <c r="F30" s="178">
        <v>0</v>
      </c>
      <c r="G30" s="172" t="s">
        <v>430</v>
      </c>
    </row>
    <row r="31" spans="1:7" ht="31.5">
      <c r="A31" s="166">
        <v>13</v>
      </c>
      <c r="B31" s="173" t="s">
        <v>391</v>
      </c>
      <c r="C31" s="168">
        <v>2014</v>
      </c>
      <c r="D31" s="169">
        <f>E31+F31</f>
        <v>300</v>
      </c>
      <c r="E31" s="178">
        <v>300</v>
      </c>
      <c r="F31" s="178">
        <v>0</v>
      </c>
      <c r="G31" s="172" t="s">
        <v>392</v>
      </c>
    </row>
    <row r="32" spans="1:7" ht="15.75">
      <c r="A32" s="166">
        <v>14</v>
      </c>
      <c r="B32" s="173" t="s">
        <v>393</v>
      </c>
      <c r="C32" s="168">
        <v>2014</v>
      </c>
      <c r="D32" s="169">
        <f>E32+F32</f>
        <v>200</v>
      </c>
      <c r="E32" s="178">
        <v>200</v>
      </c>
      <c r="F32" s="178">
        <v>0</v>
      </c>
      <c r="G32" s="172" t="s">
        <v>394</v>
      </c>
    </row>
    <row r="33" spans="1:7" ht="15.75">
      <c r="A33" s="166"/>
      <c r="B33" s="170" t="s">
        <v>382</v>
      </c>
      <c r="C33" s="168"/>
      <c r="D33" s="171">
        <f>SUM(D30:D32)</f>
        <v>1000</v>
      </c>
      <c r="E33" s="171">
        <f>SUM(E30:E32)</f>
        <v>1000</v>
      </c>
      <c r="F33" s="171">
        <f>SUM(F30:F32)</f>
        <v>0</v>
      </c>
      <c r="G33" s="172"/>
    </row>
    <row r="34" spans="1:7" ht="15.75">
      <c r="A34" s="179"/>
      <c r="B34" s="180" t="s">
        <v>395</v>
      </c>
      <c r="C34" s="181"/>
      <c r="D34" s="236">
        <f>D33+D22+D28</f>
        <v>286965.9</v>
      </c>
      <c r="E34" s="207">
        <f>E33+E22+E28</f>
        <v>70125</v>
      </c>
      <c r="F34" s="236">
        <f>F33+F22+F28</f>
        <v>216840.9</v>
      </c>
      <c r="G34" s="182"/>
    </row>
    <row r="35" spans="1:7" ht="18.75">
      <c r="A35" s="270" t="s">
        <v>131</v>
      </c>
      <c r="B35" s="271"/>
      <c r="C35" s="271"/>
      <c r="D35" s="271"/>
      <c r="E35" s="271"/>
      <c r="F35" s="271"/>
      <c r="G35" s="272"/>
    </row>
    <row r="36" spans="1:7" s="165" customFormat="1" ht="58.5" customHeight="1">
      <c r="A36" s="273" t="s">
        <v>292</v>
      </c>
      <c r="B36" s="274"/>
      <c r="C36" s="274"/>
      <c r="D36" s="274"/>
      <c r="E36" s="274"/>
      <c r="F36" s="274"/>
      <c r="G36" s="275"/>
    </row>
    <row r="37" spans="1:7" ht="31.5">
      <c r="A37" s="166">
        <v>15</v>
      </c>
      <c r="B37" s="173" t="s">
        <v>385</v>
      </c>
      <c r="C37" s="168">
        <v>2014</v>
      </c>
      <c r="D37" s="169">
        <f>E37+F37</f>
        <v>7775</v>
      </c>
      <c r="E37" s="178">
        <v>120</v>
      </c>
      <c r="F37" s="178">
        <v>7655</v>
      </c>
      <c r="G37" s="172" t="s">
        <v>321</v>
      </c>
    </row>
    <row r="38" spans="1:7" ht="15.75">
      <c r="A38" s="166"/>
      <c r="B38" s="170" t="s">
        <v>382</v>
      </c>
      <c r="C38" s="168"/>
      <c r="D38" s="171">
        <f aca="true" t="shared" si="1" ref="D38:F39">D37</f>
        <v>7775</v>
      </c>
      <c r="E38" s="171">
        <f t="shared" si="1"/>
        <v>120</v>
      </c>
      <c r="F38" s="171">
        <f t="shared" si="1"/>
        <v>7655</v>
      </c>
      <c r="G38" s="172"/>
    </row>
    <row r="39" spans="1:7" ht="15.75">
      <c r="A39" s="179"/>
      <c r="B39" s="180" t="s">
        <v>395</v>
      </c>
      <c r="C39" s="181"/>
      <c r="D39" s="207">
        <f t="shared" si="1"/>
        <v>7775</v>
      </c>
      <c r="E39" s="207">
        <f t="shared" si="1"/>
        <v>120</v>
      </c>
      <c r="F39" s="207">
        <f t="shared" si="1"/>
        <v>7655</v>
      </c>
      <c r="G39" s="182"/>
    </row>
    <row r="40" spans="1:7" ht="18.75">
      <c r="A40" s="270" t="s">
        <v>396</v>
      </c>
      <c r="B40" s="271"/>
      <c r="C40" s="271"/>
      <c r="D40" s="271"/>
      <c r="E40" s="271"/>
      <c r="F40" s="271"/>
      <c r="G40" s="272"/>
    </row>
    <row r="41" spans="1:7" s="165" customFormat="1" ht="42" customHeight="1">
      <c r="A41" s="273" t="s">
        <v>397</v>
      </c>
      <c r="B41" s="274"/>
      <c r="C41" s="274"/>
      <c r="D41" s="274"/>
      <c r="E41" s="274"/>
      <c r="F41" s="274"/>
      <c r="G41" s="275"/>
    </row>
    <row r="42" spans="1:7" ht="31.5">
      <c r="A42" s="166">
        <v>16</v>
      </c>
      <c r="B42" s="173" t="s">
        <v>398</v>
      </c>
      <c r="C42" s="168">
        <v>2014</v>
      </c>
      <c r="D42" s="169">
        <f>E42+F42</f>
        <v>300</v>
      </c>
      <c r="E42" s="178">
        <v>300</v>
      </c>
      <c r="F42" s="178">
        <v>0</v>
      </c>
      <c r="G42" s="172" t="s">
        <v>399</v>
      </c>
    </row>
    <row r="43" spans="1:7" ht="47.25">
      <c r="A43" s="166">
        <v>17</v>
      </c>
      <c r="B43" s="173" t="s">
        <v>400</v>
      </c>
      <c r="C43" s="168">
        <v>2014</v>
      </c>
      <c r="D43" s="169">
        <f>E43+F43</f>
        <v>800</v>
      </c>
      <c r="E43" s="178">
        <v>800</v>
      </c>
      <c r="F43" s="178">
        <v>0</v>
      </c>
      <c r="G43" s="172" t="s">
        <v>401</v>
      </c>
    </row>
    <row r="44" spans="1:7" ht="31.5">
      <c r="A44" s="166">
        <v>18</v>
      </c>
      <c r="B44" s="173" t="s">
        <v>402</v>
      </c>
      <c r="C44" s="168">
        <v>2014</v>
      </c>
      <c r="D44" s="169">
        <f>E44+F44</f>
        <v>1000</v>
      </c>
      <c r="E44" s="178">
        <v>1000</v>
      </c>
      <c r="F44" s="178">
        <v>0</v>
      </c>
      <c r="G44" s="172" t="s">
        <v>403</v>
      </c>
    </row>
    <row r="45" spans="1:7" ht="15.75">
      <c r="A45" s="166"/>
      <c r="B45" s="174" t="s">
        <v>404</v>
      </c>
      <c r="C45" s="168"/>
      <c r="D45" s="183">
        <f>SUM(D42:D44)</f>
        <v>2100</v>
      </c>
      <c r="E45" s="183">
        <f>SUM(E42:E44)</f>
        <v>2100</v>
      </c>
      <c r="F45" s="183">
        <f>SUM(F42:F44)</f>
        <v>0</v>
      </c>
      <c r="G45" s="172"/>
    </row>
    <row r="46" spans="1:7" ht="15.75">
      <c r="A46" s="166"/>
      <c r="B46" s="174" t="s">
        <v>395</v>
      </c>
      <c r="C46" s="168"/>
      <c r="D46" s="184">
        <f>D45</f>
        <v>2100</v>
      </c>
      <c r="E46" s="184">
        <f>E45</f>
        <v>2100</v>
      </c>
      <c r="F46" s="184">
        <f>F45</f>
        <v>0</v>
      </c>
      <c r="G46" s="172"/>
    </row>
    <row r="47" spans="1:7" ht="33.75" customHeight="1">
      <c r="A47" s="280" t="s">
        <v>405</v>
      </c>
      <c r="B47" s="281"/>
      <c r="C47" s="281"/>
      <c r="D47" s="281"/>
      <c r="E47" s="281"/>
      <c r="F47" s="281"/>
      <c r="G47" s="282"/>
    </row>
    <row r="48" spans="1:7" ht="19.5">
      <c r="A48" s="283" t="s">
        <v>406</v>
      </c>
      <c r="B48" s="284"/>
      <c r="C48" s="284"/>
      <c r="D48" s="284"/>
      <c r="E48" s="284"/>
      <c r="F48" s="284"/>
      <c r="G48" s="285"/>
    </row>
    <row r="49" spans="1:7" ht="47.25">
      <c r="A49" s="185">
        <v>19</v>
      </c>
      <c r="B49" s="186" t="s">
        <v>407</v>
      </c>
      <c r="C49" s="185">
        <v>2014</v>
      </c>
      <c r="D49" s="234">
        <f>E49+F49</f>
        <v>500</v>
      </c>
      <c r="E49" s="234">
        <v>500</v>
      </c>
      <c r="F49" s="234">
        <v>0</v>
      </c>
      <c r="G49" s="186" t="s">
        <v>408</v>
      </c>
    </row>
    <row r="50" spans="1:7" ht="126">
      <c r="A50" s="166">
        <v>20</v>
      </c>
      <c r="B50" s="173" t="s">
        <v>409</v>
      </c>
      <c r="C50" s="168">
        <v>2014</v>
      </c>
      <c r="D50" s="234">
        <f>E50+F50</f>
        <v>500</v>
      </c>
      <c r="E50" s="178">
        <v>500</v>
      </c>
      <c r="F50" s="178">
        <v>0</v>
      </c>
      <c r="G50" s="172" t="s">
        <v>431</v>
      </c>
    </row>
    <row r="51" spans="1:7" ht="31.5">
      <c r="A51" s="166">
        <v>21</v>
      </c>
      <c r="B51" s="173" t="s">
        <v>410</v>
      </c>
      <c r="C51" s="168">
        <v>2014</v>
      </c>
      <c r="D51" s="234">
        <f>E51+F51</f>
        <v>1500</v>
      </c>
      <c r="E51" s="178">
        <v>1500</v>
      </c>
      <c r="F51" s="178">
        <v>0</v>
      </c>
      <c r="G51" s="172" t="s">
        <v>399</v>
      </c>
    </row>
    <row r="52" spans="1:7" ht="15.75">
      <c r="A52" s="166"/>
      <c r="B52" s="174" t="s">
        <v>404</v>
      </c>
      <c r="C52" s="168"/>
      <c r="D52" s="183">
        <f>SUM(D49:D51)</f>
        <v>2500</v>
      </c>
      <c r="E52" s="183">
        <f>SUM(E49:E51)</f>
        <v>2500</v>
      </c>
      <c r="F52" s="183">
        <f>SUM(F49:F51)</f>
        <v>0</v>
      </c>
      <c r="G52" s="172"/>
    </row>
    <row r="53" spans="1:7" ht="15.75">
      <c r="A53" s="166"/>
      <c r="B53" s="174" t="s">
        <v>395</v>
      </c>
      <c r="C53" s="168"/>
      <c r="D53" s="187">
        <f>D52</f>
        <v>2500</v>
      </c>
      <c r="E53" s="187">
        <f>E52</f>
        <v>2500</v>
      </c>
      <c r="F53" s="187">
        <f>F52</f>
        <v>0</v>
      </c>
      <c r="G53" s="172"/>
    </row>
    <row r="54" spans="1:7" ht="33.75" customHeight="1">
      <c r="A54" s="280" t="s">
        <v>580</v>
      </c>
      <c r="B54" s="281"/>
      <c r="C54" s="281"/>
      <c r="D54" s="281"/>
      <c r="E54" s="281"/>
      <c r="F54" s="281"/>
      <c r="G54" s="282"/>
    </row>
    <row r="55" spans="1:7" ht="19.5">
      <c r="A55" s="283" t="s">
        <v>581</v>
      </c>
      <c r="B55" s="284"/>
      <c r="C55" s="284"/>
      <c r="D55" s="284"/>
      <c r="E55" s="284"/>
      <c r="F55" s="284"/>
      <c r="G55" s="285"/>
    </row>
    <row r="56" spans="1:7" ht="47.25">
      <c r="A56" s="185">
        <v>22</v>
      </c>
      <c r="B56" s="173" t="s">
        <v>313</v>
      </c>
      <c r="C56" s="185">
        <v>2014</v>
      </c>
      <c r="D56" s="234">
        <f>E56+F56</f>
        <v>20663.5</v>
      </c>
      <c r="E56" s="234">
        <v>1338.2</v>
      </c>
      <c r="F56" s="234">
        <v>19325.3</v>
      </c>
      <c r="G56" s="172" t="s">
        <v>314</v>
      </c>
    </row>
    <row r="57" spans="1:7" ht="15.75">
      <c r="A57" s="166"/>
      <c r="B57" s="174" t="s">
        <v>404</v>
      </c>
      <c r="C57" s="168"/>
      <c r="D57" s="183">
        <f>SUM(D56)</f>
        <v>20663.5</v>
      </c>
      <c r="E57" s="183">
        <f>SUM(E56)</f>
        <v>1338.2</v>
      </c>
      <c r="F57" s="183">
        <f>SUM(F54:F56)</f>
        <v>19325.3</v>
      </c>
      <c r="G57" s="172"/>
    </row>
    <row r="58" spans="1:7" ht="15.75">
      <c r="A58" s="166"/>
      <c r="B58" s="174" t="s">
        <v>395</v>
      </c>
      <c r="C58" s="168"/>
      <c r="D58" s="187">
        <f>D57</f>
        <v>20663.5</v>
      </c>
      <c r="E58" s="187">
        <f>E57</f>
        <v>1338.2</v>
      </c>
      <c r="F58" s="187">
        <f>F57</f>
        <v>19325.3</v>
      </c>
      <c r="G58" s="172"/>
    </row>
    <row r="59" spans="1:7" ht="33.75" customHeight="1">
      <c r="A59" s="280" t="s">
        <v>432</v>
      </c>
      <c r="B59" s="281"/>
      <c r="C59" s="281"/>
      <c r="D59" s="281"/>
      <c r="E59" s="281"/>
      <c r="F59" s="281"/>
      <c r="G59" s="282"/>
    </row>
    <row r="60" spans="1:7" ht="31.5">
      <c r="A60" s="166">
        <v>23</v>
      </c>
      <c r="B60" s="167" t="s">
        <v>427</v>
      </c>
      <c r="C60" s="168" t="s">
        <v>380</v>
      </c>
      <c r="D60" s="169">
        <f>E60+F60</f>
        <v>134.6</v>
      </c>
      <c r="E60" s="169">
        <v>134.6</v>
      </c>
      <c r="F60" s="169">
        <v>0</v>
      </c>
      <c r="G60" s="166" t="s">
        <v>428</v>
      </c>
    </row>
    <row r="61" spans="1:7" ht="31.5">
      <c r="A61" s="166">
        <v>24</v>
      </c>
      <c r="B61" s="173" t="s">
        <v>390</v>
      </c>
      <c r="C61" s="168">
        <v>2014</v>
      </c>
      <c r="D61" s="169">
        <f>E61+F61</f>
        <v>62.9</v>
      </c>
      <c r="E61" s="178">
        <v>62.9</v>
      </c>
      <c r="F61" s="178">
        <v>0</v>
      </c>
      <c r="G61" s="172" t="s">
        <v>318</v>
      </c>
    </row>
    <row r="62" spans="1:7" ht="47.25">
      <c r="A62" s="166">
        <v>25</v>
      </c>
      <c r="B62" s="173" t="s">
        <v>409</v>
      </c>
      <c r="C62" s="168">
        <v>2014</v>
      </c>
      <c r="D62" s="234">
        <f>E62+F62</f>
        <v>400</v>
      </c>
      <c r="E62" s="178">
        <v>400</v>
      </c>
      <c r="F62" s="178">
        <v>0</v>
      </c>
      <c r="G62" s="172" t="s">
        <v>320</v>
      </c>
    </row>
    <row r="63" spans="1:7" ht="31.5">
      <c r="A63" s="166">
        <v>26</v>
      </c>
      <c r="B63" s="173" t="s">
        <v>311</v>
      </c>
      <c r="C63" s="168" t="s">
        <v>380</v>
      </c>
      <c r="D63" s="208">
        <f>E63+F63</f>
        <v>950</v>
      </c>
      <c r="E63" s="208">
        <v>950</v>
      </c>
      <c r="F63" s="208">
        <v>0</v>
      </c>
      <c r="G63" s="172" t="s">
        <v>312</v>
      </c>
    </row>
    <row r="64" spans="1:7" ht="31.5">
      <c r="A64" s="166">
        <v>27</v>
      </c>
      <c r="B64" s="167" t="s">
        <v>450</v>
      </c>
      <c r="C64" s="168" t="s">
        <v>380</v>
      </c>
      <c r="D64" s="208">
        <f>E64+F64</f>
        <v>16081.5</v>
      </c>
      <c r="E64" s="208"/>
      <c r="F64" s="208">
        <f>12238.6+3842.9</f>
        <v>16081.5</v>
      </c>
      <c r="G64" s="172" t="s">
        <v>557</v>
      </c>
    </row>
    <row r="65" spans="1:7" ht="15.75">
      <c r="A65" s="166"/>
      <c r="B65" s="174" t="s">
        <v>315</v>
      </c>
      <c r="C65" s="168"/>
      <c r="D65" s="187">
        <f>SUM(D60:D64)</f>
        <v>17629</v>
      </c>
      <c r="E65" s="187">
        <f>SUM(E60:E64)</f>
        <v>1547.5</v>
      </c>
      <c r="F65" s="187">
        <f>SUM(F60:F64)</f>
        <v>16081.5</v>
      </c>
      <c r="G65" s="172"/>
    </row>
    <row r="66" spans="1:7" ht="15.75">
      <c r="A66" s="188"/>
      <c r="B66" s="189" t="s">
        <v>411</v>
      </c>
      <c r="C66" s="190"/>
      <c r="D66" s="191">
        <f>D53+D46+D34+D65+D39+D58</f>
        <v>337633.4</v>
      </c>
      <c r="E66" s="191">
        <f>E53+E46+E34+E65+E39+E58</f>
        <v>77730.7</v>
      </c>
      <c r="F66" s="191">
        <f>F53+F46+F34+F65+F39+F58</f>
        <v>259902.69999999998</v>
      </c>
      <c r="G66" s="209"/>
    </row>
    <row r="69" spans="2:5" ht="15">
      <c r="B69" s="192"/>
      <c r="C69" s="192"/>
      <c r="D69" s="193">
        <f>E66+F66</f>
        <v>337633.39999999997</v>
      </c>
      <c r="E69" s="194"/>
    </row>
    <row r="70" spans="2:5" ht="15">
      <c r="B70" s="192"/>
      <c r="C70" s="192"/>
      <c r="D70" s="193"/>
      <c r="E70" s="196"/>
    </row>
    <row r="71" spans="2:5" ht="15">
      <c r="B71" s="192"/>
      <c r="C71" s="192"/>
      <c r="D71" s="193"/>
      <c r="E71" s="197"/>
    </row>
    <row r="72" spans="2:5" ht="15">
      <c r="B72" s="192"/>
      <c r="C72" s="192"/>
      <c r="D72" s="193"/>
      <c r="E72" s="196"/>
    </row>
    <row r="73" spans="2:5" ht="15">
      <c r="B73" s="192"/>
      <c r="C73" s="192"/>
      <c r="D73" s="193"/>
      <c r="E73" s="196"/>
    </row>
    <row r="74" spans="2:6" ht="15">
      <c r="B74" s="192"/>
      <c r="C74" s="192"/>
      <c r="D74" s="193"/>
      <c r="E74" s="194"/>
      <c r="F74" s="193"/>
    </row>
    <row r="75" spans="2:6" ht="15">
      <c r="B75" s="192"/>
      <c r="C75" s="192"/>
      <c r="D75" s="193"/>
      <c r="E75" s="194"/>
      <c r="F75" s="193"/>
    </row>
    <row r="76" spans="2:6" ht="15">
      <c r="B76" s="192"/>
      <c r="C76" s="192"/>
      <c r="D76" s="193"/>
      <c r="E76" s="194"/>
      <c r="F76" s="193"/>
    </row>
    <row r="77" spans="2:6" ht="15">
      <c r="B77" s="192"/>
      <c r="C77" s="192"/>
      <c r="D77" s="193"/>
      <c r="E77" s="194"/>
      <c r="F77" s="193"/>
    </row>
  </sheetData>
  <sheetProtection/>
  <mergeCells count="22">
    <mergeCell ref="A59:G59"/>
    <mergeCell ref="A8:G8"/>
    <mergeCell ref="A10:A11"/>
    <mergeCell ref="B10:B11"/>
    <mergeCell ref="C10:C11"/>
    <mergeCell ref="G10:G11"/>
    <mergeCell ref="A55:G55"/>
    <mergeCell ref="A48:G48"/>
    <mergeCell ref="A12:G12"/>
    <mergeCell ref="A29:G29"/>
    <mergeCell ref="A40:G40"/>
    <mergeCell ref="A41:G41"/>
    <mergeCell ref="A14:G14"/>
    <mergeCell ref="A23:G23"/>
    <mergeCell ref="A35:G35"/>
    <mergeCell ref="A36:G36"/>
    <mergeCell ref="A13:G13"/>
    <mergeCell ref="D9:F9"/>
    <mergeCell ref="A47:G47"/>
    <mergeCell ref="A54:G54"/>
    <mergeCell ref="D10:D11"/>
    <mergeCell ref="E10:F10"/>
  </mergeCells>
  <printOptions horizontalCentered="1"/>
  <pageMargins left="0.7874015748031497" right="0.3937007874015748" top="0.5905511811023623" bottom="0.5905511811023623" header="0.5118110236220472" footer="0.5118110236220472"/>
  <pageSetup fitToHeight="8" fitToWidth="1" horizontalDpi="600" verticalDpi="600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B26"/>
  <sheetViews>
    <sheetView showGridLines="0" zoomScalePageLayoutView="0" workbookViewId="0" topLeftCell="A1">
      <selection activeCell="A1" sqref="A1"/>
    </sheetView>
  </sheetViews>
  <sheetFormatPr defaultColWidth="10.140625" defaultRowHeight="15"/>
  <cols>
    <col min="1" max="1" width="83.57421875" style="92" customWidth="1"/>
    <col min="2" max="2" width="22.8515625" style="86" customWidth="1"/>
    <col min="3" max="16384" width="10.140625" style="83" customWidth="1"/>
  </cols>
  <sheetData>
    <row r="1" spans="1:2" ht="15.75">
      <c r="A1" s="82"/>
      <c r="B1" s="93" t="s">
        <v>116</v>
      </c>
    </row>
    <row r="2" spans="1:2" ht="15.75">
      <c r="A2" s="84"/>
      <c r="B2" s="93" t="s">
        <v>115</v>
      </c>
    </row>
    <row r="3" spans="1:2" ht="15.75">
      <c r="A3" s="84"/>
      <c r="B3" s="153" t="s">
        <v>165</v>
      </c>
    </row>
    <row r="4" spans="1:2" ht="15.75">
      <c r="A4" s="84"/>
      <c r="B4" s="148" t="s">
        <v>319</v>
      </c>
    </row>
    <row r="5" spans="1:2" ht="15.75">
      <c r="A5" s="84"/>
      <c r="B5" s="58" t="s">
        <v>61</v>
      </c>
    </row>
    <row r="6" spans="1:2" ht="15.75">
      <c r="A6" s="84"/>
      <c r="B6" s="93" t="s">
        <v>316</v>
      </c>
    </row>
    <row r="7" spans="1:2" ht="9" customHeight="1">
      <c r="A7" s="84"/>
      <c r="B7" s="85"/>
    </row>
    <row r="8" spans="1:2" ht="57.75" customHeight="1">
      <c r="A8" s="294" t="s">
        <v>78</v>
      </c>
      <c r="B8" s="294"/>
    </row>
    <row r="9" ht="5.25" customHeight="1">
      <c r="A9" s="82"/>
    </row>
    <row r="10" ht="6" customHeight="1">
      <c r="A10" s="82"/>
    </row>
    <row r="11" spans="1:2" ht="31.5">
      <c r="A11" s="87" t="s">
        <v>114</v>
      </c>
      <c r="B11" s="88" t="s">
        <v>112</v>
      </c>
    </row>
    <row r="12" spans="1:2" ht="15.75">
      <c r="A12" s="89">
        <v>1</v>
      </c>
      <c r="B12" s="90">
        <v>2</v>
      </c>
    </row>
    <row r="13" spans="1:2" ht="26.25">
      <c r="A13" s="81" t="s">
        <v>254</v>
      </c>
      <c r="B13" s="96">
        <v>30953</v>
      </c>
    </row>
    <row r="14" spans="1:2" ht="39">
      <c r="A14" s="81" t="s">
        <v>253</v>
      </c>
      <c r="B14" s="96">
        <v>70594.4</v>
      </c>
    </row>
    <row r="15" spans="1:2" s="95" customFormat="1" ht="15.75">
      <c r="A15" s="94" t="s">
        <v>76</v>
      </c>
      <c r="B15" s="97">
        <f>SUM(B13:B14)</f>
        <v>101547.4</v>
      </c>
    </row>
    <row r="16" spans="1:2" ht="63.75">
      <c r="A16" s="80" t="s">
        <v>79</v>
      </c>
      <c r="B16" s="96">
        <v>110666</v>
      </c>
    </row>
    <row r="17" spans="1:2" ht="90">
      <c r="A17" s="2" t="s">
        <v>163</v>
      </c>
      <c r="B17" s="96">
        <v>200</v>
      </c>
    </row>
    <row r="18" spans="1:2" ht="90">
      <c r="A18" s="2" t="s">
        <v>164</v>
      </c>
      <c r="B18" s="96">
        <v>200</v>
      </c>
    </row>
    <row r="19" spans="1:2" ht="90">
      <c r="A19" s="3" t="s">
        <v>125</v>
      </c>
      <c r="B19" s="96">
        <v>2050</v>
      </c>
    </row>
    <row r="20" spans="1:2" ht="90">
      <c r="A20" s="1" t="s">
        <v>75</v>
      </c>
      <c r="B20" s="96">
        <f>3970+286+1544.1</f>
        <v>5800.1</v>
      </c>
    </row>
    <row r="21" spans="1:2" s="95" customFormat="1" ht="60">
      <c r="A21" s="2" t="s">
        <v>92</v>
      </c>
      <c r="B21" s="96">
        <f>800+508</f>
        <v>1308</v>
      </c>
    </row>
    <row r="22" spans="1:2" s="95" customFormat="1" ht="51" customHeight="1">
      <c r="A22" s="2" t="s">
        <v>317</v>
      </c>
      <c r="B22" s="96">
        <v>3500</v>
      </c>
    </row>
    <row r="23" spans="1:2" s="95" customFormat="1" ht="33" customHeight="1">
      <c r="A23" s="2" t="s">
        <v>582</v>
      </c>
      <c r="B23" s="96">
        <v>5000</v>
      </c>
    </row>
    <row r="24" spans="1:2" s="95" customFormat="1" ht="45" customHeight="1">
      <c r="A24" s="2" t="s">
        <v>433</v>
      </c>
      <c r="B24" s="96">
        <v>5034</v>
      </c>
    </row>
    <row r="25" spans="1:2" ht="15.75">
      <c r="A25" s="94" t="s">
        <v>77</v>
      </c>
      <c r="B25" s="97">
        <f>SUM(B16:B24)</f>
        <v>133758.1</v>
      </c>
    </row>
    <row r="26" spans="1:2" ht="15.75">
      <c r="A26" s="91" t="s">
        <v>222</v>
      </c>
      <c r="B26" s="98">
        <f>B25+B15</f>
        <v>235305.5</v>
      </c>
    </row>
  </sheetData>
  <sheetProtection/>
  <mergeCells count="1">
    <mergeCell ref="A8:B8"/>
  </mergeCells>
  <printOptions horizontalCentered="1"/>
  <pageMargins left="0.7874015748031497" right="0.3937007874015748" top="0.5905511811023623" bottom="0.5905511811023623" header="0" footer="0"/>
  <pageSetup fitToHeight="1" fitToWidth="1" horizontalDpi="600" verticalDpi="600" orientation="portrait" paperSize="9" scale="81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1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41.28125" style="218" customWidth="1"/>
    <col min="2" max="2" width="44.00390625" style="218" customWidth="1"/>
    <col min="3" max="3" width="16.421875" style="218" customWidth="1"/>
    <col min="4" max="16384" width="8.8515625" style="218" customWidth="1"/>
  </cols>
  <sheetData>
    <row r="1" spans="2:3" s="212" customFormat="1" ht="15">
      <c r="B1" s="213"/>
      <c r="C1" s="214" t="s">
        <v>116</v>
      </c>
    </row>
    <row r="2" spans="2:3" s="212" customFormat="1" ht="15">
      <c r="B2" s="213"/>
      <c r="C2" s="215" t="s">
        <v>115</v>
      </c>
    </row>
    <row r="3" spans="2:3" s="212" customFormat="1" ht="15">
      <c r="B3" s="213"/>
      <c r="C3" s="215" t="s">
        <v>165</v>
      </c>
    </row>
    <row r="4" spans="2:3" s="212" customFormat="1" ht="15">
      <c r="B4" s="213"/>
      <c r="C4" s="215" t="s">
        <v>484</v>
      </c>
    </row>
    <row r="5" spans="2:3" s="212" customFormat="1" ht="12.75">
      <c r="B5" s="213"/>
      <c r="C5" s="58" t="s">
        <v>68</v>
      </c>
    </row>
    <row r="6" spans="1:3" s="212" customFormat="1" ht="15">
      <c r="A6" s="216"/>
      <c r="B6" s="216"/>
      <c r="C6" s="217" t="s">
        <v>69</v>
      </c>
    </row>
    <row r="8" spans="1:3" ht="90" customHeight="1">
      <c r="A8" s="302" t="s">
        <v>451</v>
      </c>
      <c r="B8" s="302"/>
      <c r="C8" s="302"/>
    </row>
    <row r="9" ht="18.75">
      <c r="A9" s="218" t="s">
        <v>452</v>
      </c>
    </row>
    <row r="11" spans="1:3" s="221" customFormat="1" ht="37.5">
      <c r="A11" s="219" t="s">
        <v>453</v>
      </c>
      <c r="B11" s="219" t="s">
        <v>454</v>
      </c>
      <c r="C11" s="220" t="s">
        <v>455</v>
      </c>
    </row>
    <row r="12" spans="1:3" ht="54" customHeight="1">
      <c r="A12" s="299" t="s">
        <v>456</v>
      </c>
      <c r="B12" s="300"/>
      <c r="C12" s="222">
        <f>SUM(C13:C17)</f>
        <v>2050</v>
      </c>
    </row>
    <row r="13" spans="1:3" ht="56.25">
      <c r="A13" s="223" t="s">
        <v>457</v>
      </c>
      <c r="B13" s="223" t="s">
        <v>458</v>
      </c>
      <c r="C13" s="224">
        <v>90</v>
      </c>
    </row>
    <row r="14" spans="1:3" ht="37.5">
      <c r="A14" s="239" t="s">
        <v>459</v>
      </c>
      <c r="B14" s="222" t="s">
        <v>460</v>
      </c>
      <c r="C14" s="224">
        <v>810</v>
      </c>
    </row>
    <row r="15" spans="1:3" ht="53.25" customHeight="1">
      <c r="A15" s="297" t="s">
        <v>461</v>
      </c>
      <c r="B15" s="222" t="s">
        <v>462</v>
      </c>
      <c r="C15" s="224">
        <v>400</v>
      </c>
    </row>
    <row r="16" spans="1:3" ht="18.75">
      <c r="A16" s="298"/>
      <c r="B16" s="224" t="s">
        <v>463</v>
      </c>
      <c r="C16" s="224">
        <v>250</v>
      </c>
    </row>
    <row r="17" spans="1:3" ht="47.25" customHeight="1">
      <c r="A17" s="223" t="s">
        <v>464</v>
      </c>
      <c r="B17" s="225" t="s">
        <v>465</v>
      </c>
      <c r="C17" s="224">
        <v>500</v>
      </c>
    </row>
    <row r="18" spans="1:3" ht="42" customHeight="1">
      <c r="A18" s="299" t="s">
        <v>466</v>
      </c>
      <c r="B18" s="301"/>
      <c r="C18" s="224">
        <f>SUM(C19:C30)</f>
        <v>5800.1</v>
      </c>
    </row>
    <row r="19" spans="1:3" ht="56.25">
      <c r="A19" s="226" t="s">
        <v>467</v>
      </c>
      <c r="B19" s="222" t="s">
        <v>468</v>
      </c>
      <c r="C19" s="224">
        <v>500</v>
      </c>
    </row>
    <row r="20" spans="1:3" ht="56.25">
      <c r="A20" s="223" t="s">
        <v>457</v>
      </c>
      <c r="B20" s="222" t="s">
        <v>469</v>
      </c>
      <c r="C20" s="224">
        <v>400</v>
      </c>
    </row>
    <row r="21" spans="1:3" ht="56.25">
      <c r="A21" s="223" t="s">
        <v>470</v>
      </c>
      <c r="B21" s="223" t="s">
        <v>471</v>
      </c>
      <c r="C21" s="224">
        <v>80</v>
      </c>
    </row>
    <row r="22" spans="1:3" ht="37.5">
      <c r="A22" s="297" t="s">
        <v>472</v>
      </c>
      <c r="B22" s="222" t="s">
        <v>473</v>
      </c>
      <c r="C22" s="224">
        <v>150</v>
      </c>
    </row>
    <row r="23" spans="1:3" ht="18.75">
      <c r="A23" s="298"/>
      <c r="B23" s="222" t="s">
        <v>72</v>
      </c>
      <c r="C23" s="224">
        <v>286</v>
      </c>
    </row>
    <row r="24" spans="1:3" ht="34.5" customHeight="1">
      <c r="A24" s="227" t="s">
        <v>459</v>
      </c>
      <c r="B24" s="222" t="s">
        <v>474</v>
      </c>
      <c r="C24" s="224">
        <v>690</v>
      </c>
    </row>
    <row r="25" spans="1:3" ht="34.5" customHeight="1">
      <c r="A25" s="227" t="s">
        <v>435</v>
      </c>
      <c r="B25" s="222" t="s">
        <v>436</v>
      </c>
      <c r="C25" s="224">
        <v>1544.1</v>
      </c>
    </row>
    <row r="26" spans="1:3" ht="37.5">
      <c r="A26" s="223" t="s">
        <v>475</v>
      </c>
      <c r="B26" s="223" t="s">
        <v>476</v>
      </c>
      <c r="C26" s="224">
        <v>200</v>
      </c>
    </row>
    <row r="27" spans="1:3" ht="56.25">
      <c r="A27" s="223" t="s">
        <v>477</v>
      </c>
      <c r="B27" s="227" t="s">
        <v>478</v>
      </c>
      <c r="C27" s="224">
        <v>350</v>
      </c>
    </row>
    <row r="28" spans="1:3" ht="56.25">
      <c r="A28" s="227" t="s">
        <v>479</v>
      </c>
      <c r="B28" s="222" t="s">
        <v>73</v>
      </c>
      <c r="C28" s="224">
        <v>1000</v>
      </c>
    </row>
    <row r="29" spans="1:3" ht="56.25">
      <c r="A29" s="223" t="s">
        <v>480</v>
      </c>
      <c r="B29" s="223" t="s">
        <v>481</v>
      </c>
      <c r="C29" s="224">
        <v>400</v>
      </c>
    </row>
    <row r="30" spans="1:3" ht="56.25">
      <c r="A30" s="223" t="s">
        <v>464</v>
      </c>
      <c r="B30" s="222" t="s">
        <v>482</v>
      </c>
      <c r="C30" s="224">
        <v>200</v>
      </c>
    </row>
    <row r="31" spans="1:3" ht="18.75">
      <c r="A31" s="295" t="s">
        <v>483</v>
      </c>
      <c r="B31" s="296"/>
      <c r="C31" s="228">
        <f>C18+C12</f>
        <v>7850.1</v>
      </c>
    </row>
  </sheetData>
  <sheetProtection/>
  <mergeCells count="6">
    <mergeCell ref="A31:B31"/>
    <mergeCell ref="A22:A23"/>
    <mergeCell ref="A12:B12"/>
    <mergeCell ref="A15:A16"/>
    <mergeCell ref="A18:B18"/>
    <mergeCell ref="A8:C8"/>
  </mergeCells>
  <printOptions horizontalCentered="1"/>
  <pageMargins left="0.7874015748031497" right="0.3937007874015748" top="0.3937007874015748" bottom="0.1968503937007874" header="0.31496062992125984" footer="0.31496062992125984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Glazacheva</dc:creator>
  <cp:keywords/>
  <dc:description/>
  <cp:lastModifiedBy>Анастасия</cp:lastModifiedBy>
  <cp:lastPrinted>2014-07-31T10:35:54Z</cp:lastPrinted>
  <dcterms:created xsi:type="dcterms:W3CDTF">2013-10-22T11:59:53Z</dcterms:created>
  <dcterms:modified xsi:type="dcterms:W3CDTF">2014-07-31T15:30:39Z</dcterms:modified>
  <cp:category/>
  <cp:version/>
  <cp:contentType/>
  <cp:contentStatus/>
</cp:coreProperties>
</file>