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1032" windowWidth="19320" windowHeight="6600" tabRatio="845" activeTab="0"/>
  </bookViews>
  <sheets>
    <sheet name="Пр.1" sheetId="1" r:id="rId1"/>
    <sheet name="Пр.2" sheetId="2" r:id="rId2"/>
    <sheet name="Пр.8" sheetId="3" r:id="rId3"/>
    <sheet name="Пр.13 " sheetId="4" r:id="rId4"/>
    <sheet name="Пр.21" sheetId="5" r:id="rId5"/>
    <sheet name="Пр.24" sheetId="6" r:id="rId6"/>
  </sheets>
  <definedNames>
    <definedName name="_xlnm.Print_Titles" localSheetId="3">'Пр.13 '!$10:$11</definedName>
    <definedName name="_xlnm.Print_Titles" localSheetId="1">'Пр.2'!$10:$10</definedName>
    <definedName name="_xlnm.Print_Titles" localSheetId="2">'Пр.8'!$9:$10</definedName>
  </definedNames>
  <calcPr fullCalcOnLoad="1"/>
</workbook>
</file>

<file path=xl/sharedStrings.xml><?xml version="1.0" encoding="utf-8"?>
<sst xmlns="http://schemas.openxmlformats.org/spreadsheetml/2006/main" count="339" uniqueCount="296">
  <si>
    <t>Всего расходов</t>
  </si>
  <si>
    <t>0801</t>
  </si>
  <si>
    <t>Культура</t>
  </si>
  <si>
    <t>0702</t>
  </si>
  <si>
    <t>Общее образование</t>
  </si>
  <si>
    <t>1101</t>
  </si>
  <si>
    <t>Физическая культура</t>
  </si>
  <si>
    <t>0501</t>
  </si>
  <si>
    <t>Жилищное хозяйство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</si>
  <si>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</si>
  <si>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</si>
  <si>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</si>
  <si>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</si>
  <si>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</si>
  <si>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1002</t>
  </si>
  <si>
    <t>Социальное обслуживание населения</t>
  </si>
  <si>
    <t>Транспорт</t>
  </si>
  <si>
    <t>Пенсионное обеспечение</t>
  </si>
  <si>
    <t>0104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</si>
  <si>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</si>
  <si>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</si>
  <si>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</si>
  <si>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</si>
  <si>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</si>
  <si>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</si>
  <si>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
(тысяч рублей)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</si>
  <si>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</si>
  <si>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</si>
  <si>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</si>
  <si>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</si>
  <si>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</si>
  <si>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</si>
  <si>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Дошкольное образование</t>
  </si>
  <si>
    <t>0701</t>
  </si>
  <si>
    <t>Охрана семьи и детства</t>
  </si>
  <si>
    <t>1004</t>
  </si>
  <si>
    <t>0502</t>
  </si>
  <si>
    <t>Коммунальное хозяйство</t>
  </si>
  <si>
    <t>0309</t>
  </si>
  <si>
    <t>1003</t>
  </si>
  <si>
    <t>Социальное обеспечение населения</t>
  </si>
  <si>
    <t>Муниципальная программа Волховского муниципального района "Развитие физической культуры и спорта в Волховском муниципальном районе на 2014 – 2018 годы"</t>
  </si>
  <si>
    <t>0707</t>
  </si>
  <si>
    <t>Молодежная политика и оздоровление детей</t>
  </si>
  <si>
    <t>0111</t>
  </si>
  <si>
    <t>1001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</si>
  <si>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</si>
  <si>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</si>
  <si>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</si>
  <si>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</si>
  <si>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</si>
  <si>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</si>
  <si>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</si>
  <si>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</si>
  <si>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</si>
  <si>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</si>
  <si>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</si>
  <si>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</si>
  <si>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</si>
  <si>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</si>
  <si>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1400</t>
  </si>
  <si>
    <t>1401</t>
  </si>
  <si>
    <t>Культура, кинематография</t>
  </si>
  <si>
    <t>Физическая культура и спорт</t>
  </si>
  <si>
    <t>Волховского муниципального района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</si>
  <si>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</si>
  <si>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</si>
  <si>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</si>
  <si>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</si>
  <si>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</si>
  <si>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</si>
  <si>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</si>
  <si>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</si>
  <si>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</si>
  <si>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</si>
  <si>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</si>
  <si>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</si>
  <si>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</si>
  <si>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</si>
  <si>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</si>
  <si>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</si>
  <si>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</si>
  <si>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</si>
  <si>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</si>
  <si>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</si>
  <si>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</si>
  <si>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</si>
  <si>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</si>
  <si>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</si>
  <si>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</si>
  <si>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</si>
  <si>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</si>
  <si>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</si>
  <si>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</si>
  <si>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</si>
  <si>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</si>
  <si>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</si>
  <si>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</si>
  <si>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</si>
  <si>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</si>
  <si>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</si>
  <si>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</si>
  <si>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</si>
  <si>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</si>
  <si>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</si>
  <si>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</si>
  <si>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</si>
  <si>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</si>
  <si>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</si>
  <si>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</si>
  <si>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</si>
  <si>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</si>
  <si>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 раздела и подраздела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</si>
  <si>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</si>
  <si>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"Безопасность Волховского муниципального района на 2014-2018 годы"</t>
  </si>
  <si>
    <t>Подпрограмма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</si>
  <si>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</si>
  <si>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(приложение 8)</t>
  </si>
  <si>
    <t>(приложение 2)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</si>
  <si>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</si>
  <si>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</si>
  <si>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1 11 05075 05 0000 120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</si>
  <si>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</si>
  <si>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</si>
  <si>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</si>
  <si>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</si>
  <si>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Налог, взимаемый в связи с применением патентной системы налогообложения</t>
  </si>
  <si>
    <t>(приложение 1)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</si>
  <si>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</si>
  <si>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</si>
  <si>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</si>
  <si>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</si>
  <si>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</si>
  <si>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</si>
  <si>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</si>
  <si>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</si>
  <si>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</si>
  <si>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</si>
  <si>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</si>
  <si>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</si>
  <si>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</si>
  <si>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</si>
  <si>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</si>
  <si>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</si>
  <si>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</si>
  <si>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</si>
  <si>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</si>
  <si>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</si>
  <si>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</si>
  <si>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</si>
  <si>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</si>
  <si>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</si>
  <si>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</si>
  <si>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Источники внутреннего финансирования дефицита  районного бюджета Волховского муниципального района Ленинградской области на 2015 год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</si>
  <si>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2015 год</t>
  </si>
  <si>
    <t xml:space="preserve">Распределение бюджетных ассигнований по разделам подразделам на 2015 год
</t>
  </si>
  <si>
    <t>Наименование поселения</t>
  </si>
  <si>
    <t>Муниципальное образование Усадищенское сельское поселение</t>
  </si>
  <si>
    <t>Муниципальное образование г.Волхов</t>
  </si>
  <si>
    <t>Муниципальное образование Сясьстройское городское поселение</t>
  </si>
  <si>
    <t>Получение кредитов от кредитных организаций бюджетами муниципальных районов в валюте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</si>
  <si>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</si>
  <si>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от  18 декабря  2014 года №  18  </t>
  </si>
  <si>
    <t>Прочие межбюджетные трансферты общего характера</t>
  </si>
  <si>
    <t>1403</t>
  </si>
  <si>
    <t>Дорожное хозяйство</t>
  </si>
  <si>
    <t>0409</t>
  </si>
  <si>
    <t>0505</t>
  </si>
  <si>
    <t>Другие вопросы в области жилищно-коммунального хозяйства</t>
  </si>
  <si>
    <t>0503</t>
  </si>
  <si>
    <t>Благоустройство</t>
  </si>
  <si>
    <t>1 13 02995 05 0000 130</t>
  </si>
  <si>
    <t>Прочие доходы от компенсации затрат бюджетов муниципальных районов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</si>
  <si>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</si>
  <si>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</si>
  <si>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114 02000 00 0000 000</t>
  </si>
  <si>
    <t>Доходы от реализации имущества, находящегося в государственной  муниципальной собственности (за исключением движимого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</si>
  <si>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</si>
  <si>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0410</t>
  </si>
  <si>
    <t>Связь и информатика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</si>
  <si>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</si>
  <si>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</si>
  <si>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Профессиональная подготовка, переподготовка и повышение квалификации</t>
  </si>
  <si>
    <t>0705</t>
  </si>
  <si>
    <t xml:space="preserve">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</si>
  <si>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</si>
  <si>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Код бюджетной классификации</t>
  </si>
  <si>
    <t>Муниципальное образование Новоладожское городское поселение</t>
  </si>
  <si>
    <t>1 11 07015 05 0000 120</t>
  </si>
  <si>
    <t>Доходы от перечисления части прибыли, остающейся после уплаты налогов и обязательных платежей муниципальных унитарных предприятий, созданных муниципальными районами</t>
  </si>
  <si>
    <t>(приложение 13)</t>
  </si>
  <si>
    <t>стало</t>
  </si>
  <si>
    <t>тыс.руб.</t>
  </si>
  <si>
    <t>№ п/п</t>
  </si>
  <si>
    <t>Наименование объекта</t>
  </si>
  <si>
    <t>Годы           стр-ва</t>
  </si>
  <si>
    <t>План на 2015 год</t>
  </si>
  <si>
    <t>в том числе</t>
  </si>
  <si>
    <t>Виды работ на 2015 год</t>
  </si>
  <si>
    <t>бюджет района</t>
  </si>
  <si>
    <t>областной бюджет</t>
  </si>
  <si>
    <t>Муниципальная программа "Развитие культуры в Волховском муниципальном районе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</si>
  <si>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</si>
  <si>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МОБУ ДОД "Волховская детская художественная школа"</t>
  </si>
  <si>
    <t>ремонт гардероба, ремонт выставочного зала, ремонт класса 2 этажа</t>
  </si>
  <si>
    <t>МОБУ ДОД "Волховская детская школа искусств"</t>
  </si>
  <si>
    <t>оплата за выполненные в 2014 году работы по замене оконных блоков и приобретение водонагревателя</t>
  </si>
  <si>
    <t xml:space="preserve">МОБУ ДОД "Волховская детская музыкальная школа им. Я. Сибелиуса" </t>
  </si>
  <si>
    <t>оплата за выполненные в 2014 году работы по ремонту кабинетов второго этажа, частичный ремонт кровли</t>
  </si>
  <si>
    <t>ИТОГО по подпрограмме</t>
  </si>
  <si>
    <t>ВСЕГО по программе</t>
  </si>
  <si>
    <t>МОБУ "Сясьстройская средняя общеобразовательная школа №1"</t>
  </si>
  <si>
    <t>Софинансирование капительного ремонта спортивной площадки</t>
  </si>
  <si>
    <t>Муниципальная программа  "Современное образование в Волховском муниципальном районе на 2014-2020 годы"</t>
  </si>
  <si>
    <t xml:space="preserve">Подпрограмма "Развитие дошкольного образования детей Волховского муниципального района" </t>
  </si>
  <si>
    <t>МДОБУ  "Детский сад №7 "Искорка" г.Волхов</t>
  </si>
  <si>
    <t>оплата за выполненные в 2014 году работы по замене оконных блоков и установке москитных сеток, косметический ремонт групповых помещений</t>
  </si>
  <si>
    <t>МДОБУ "Детский сад 9 "Радужка" г.Волхов</t>
  </si>
  <si>
    <t>Установка оконных блоков</t>
  </si>
  <si>
    <t>МДОБУ "Детский сад 13 "Березка" г.Сясьстрой</t>
  </si>
  <si>
    <t xml:space="preserve">Ремонт системы отопления на 1 этаже (пищеблок, прачечная); замена оконных блоков </t>
  </si>
  <si>
    <t>МДОБУ "Детский сад №14 "Елочка"  г.Сясьстрой</t>
  </si>
  <si>
    <t>оплата за выполненные в 2014 году работы по установке узла учета тепловой энергии и за выполненные работы по замене системы отопления</t>
  </si>
  <si>
    <t>МДОБУ "Детский сад №17 "Сказка"  г.Новая Ладога</t>
  </si>
  <si>
    <t>Замена оконных блоков; ремонт наружной системы  отопления (70 п.м.)</t>
  </si>
  <si>
    <t>МДОБУ "Детский сад №20" с.Старая Ладога</t>
  </si>
  <si>
    <t>оплата за выполненные в 2014 году работы по установке ограждения территории, замена линолеума</t>
  </si>
  <si>
    <t>МДОБУ "Детский сад 21 "Белочка" с. Паша</t>
  </si>
  <si>
    <t>Ремонт пищеблока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</si>
  <si>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</si>
  <si>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МОБУ "Алексинская средняя школа"</t>
  </si>
  <si>
    <t>Замена оконных блоков</t>
  </si>
  <si>
    <t>МОБУ "Бережковская основная общеобразовательная школа"</t>
  </si>
  <si>
    <t>МОБУ "Волховская городская гимназия"</t>
  </si>
  <si>
    <t>На изготовление проектно-сметной документации для строительства нового здания</t>
  </si>
  <si>
    <t>МОБУ "Волховская средняя общеобразовательная школа №5"</t>
  </si>
  <si>
    <t>МОБУ "Волховская средняя общеобразовательная школа №6"</t>
  </si>
  <si>
    <t xml:space="preserve">Замена оконных блоков 2 и 3 этажей </t>
  </si>
  <si>
    <t>МОБУ "Волховская средняя общеобразовательная школа № 7"</t>
  </si>
  <si>
    <t>Установка ограждения по периметру школы</t>
  </si>
  <si>
    <t>МОБУ "Гостинопольская основная общеобразовательная школа"</t>
  </si>
  <si>
    <t>оплата за выполненные в 2014 году работы по замене оконных блоков; ремонт мягкой кровли, 900 кв.м.</t>
  </si>
  <si>
    <t>МОБУ "Иссадская основная общеобразовательная школа"</t>
  </si>
  <si>
    <t>Установка периметрового ограждения</t>
  </si>
  <si>
    <t>МОБУ "Кисельнинская средняя общеобразовательная школа"</t>
  </si>
  <si>
    <t>МОБУ "Пашская средняя общеобразовательная школа"</t>
  </si>
  <si>
    <t>Замена оконных блоков, частичный ремонт кровли с заменой парапета</t>
  </si>
  <si>
    <t>МОБУ "Потанинская основная школа"</t>
  </si>
  <si>
    <t>Ремонт отопления с заменой лежаков в подвале</t>
  </si>
  <si>
    <t>МОБУ "Селивановская основная общеобразовательная школа"</t>
  </si>
  <si>
    <t>Замена оконных блоков в фойе            2-го этажа</t>
  </si>
  <si>
    <t>МОБУ "Средняя общеобразовательная школа № 8 г.Волхова"</t>
  </si>
  <si>
    <t>2014-2015</t>
  </si>
  <si>
    <t>софинансирование на строительство пристройки</t>
  </si>
  <si>
    <t>МОБУ "Староладожская средняя общеобразовательная школа"</t>
  </si>
  <si>
    <t>Ремонт кровли основного здания</t>
  </si>
  <si>
    <t>МОБУ "Сясьстройская средняя общеобразовательная школа №2"</t>
  </si>
  <si>
    <t>Переоборудование холла 1-го этажа с установкой турникетов</t>
  </si>
  <si>
    <t>МОБУ "Хваловская средняя школа"</t>
  </si>
  <si>
    <t xml:space="preserve">ИТОГО по подпрограмме </t>
  </si>
  <si>
    <t xml:space="preserve">Подпрограмма "Развитие дополнительного образования в Волховском муниципальном районе" </t>
  </si>
  <si>
    <t>МОБУ ДОД "Детско-юношеская спортивная школа" г.Волхов</t>
  </si>
  <si>
    <t>Ремонт спортивного зала на Кировском проспекте</t>
  </si>
  <si>
    <t>МОБУ ДОД "Детско-юношеская спортивная школа" г.Сясьстрой</t>
  </si>
  <si>
    <t>оплата за выполненные в 2014 году работы по ремонту кровли</t>
  </si>
  <si>
    <t xml:space="preserve">МОБУ ДОД "ДДЮТ Волховского муниципального района" </t>
  </si>
  <si>
    <t>оплата за выполненные в 2014 году работы по ремонту кровли, строительство ограждения</t>
  </si>
  <si>
    <t>МОБУДОД "ДДТ"</t>
  </si>
  <si>
    <t>Приведение уровня искусственного освещения учреждения в соответствии с требованиями, ремонт отопления (замена труб) чердачного помещения основного здания ДДТ</t>
  </si>
  <si>
    <t>Муниципальная программа  "Социальная поддержка отдельных категорий граждан в Волховском муниципальном районе на 2014-2016 годы"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</si>
  <si>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</si>
  <si>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</si>
  <si>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оплата за выполненные в 2014 году по замене оконных блоков</t>
  </si>
  <si>
    <t>ИТОГО по программе</t>
  </si>
  <si>
    <t>Подпрограмма "Повышение безопасности дорожного движения в Волховском муниципальном районе"</t>
  </si>
  <si>
    <t>Строительство подъездной дороги к полигону твердых бытовых и отдельных видов промышленных отходов в Волховском районе</t>
  </si>
  <si>
    <t>оплата за выполненные в 2014 году работы по подготовке двух межевых дел, изготовление исполнительной геодезической съемки, авторский надзор, а также  подготовку технического плана в 2015 году</t>
  </si>
  <si>
    <t>Строительство автомобильной дороги "Подъезд к дер. Козарево"</t>
  </si>
  <si>
    <t>оплата за выполненные в 2014 году работы по проведению экспертизы рабочего проекта, оплату проектной документации ЛОГКУ "Ленобллес", выполнение межевого дела и обследование ВОП земельного участка в 2015 году</t>
  </si>
  <si>
    <t>ВСЕГО по адресной программе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</si>
  <si>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</si>
  <si>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</si>
  <si>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(приложение 24)   </t>
  </si>
  <si>
    <t>Распределение межбюджетных трансфертов в рамках реализации муниципальной программы Волховского муниципального района  "Обеспечение качественным жильем граждан на территории Волховского муниципального района" на 2014-2016 годы подпрограмма "Переселение граждан из аварийного жилищного фонда на территории Волховского муниципального района"</t>
  </si>
  <si>
    <t>Обеспечение мероприятий по переселению граждан из аварийного жилищного фонда</t>
  </si>
  <si>
    <t xml:space="preserve">Обеспечение мероприятий по переселению граждан из аварийного жилищного фонда с учетом развития малоэтажного жилищного строительства </t>
  </si>
  <si>
    <t>Итого программа</t>
  </si>
  <si>
    <t xml:space="preserve">Распределение межбюджетных трансфертов в рамках реализации муниципальной программе Волховского муниципального района «Развитие физической культуры и спорта в Волховском муниципальном районе на 2014-2018 годы»  </t>
  </si>
  <si>
    <t>Сумма, тыс.руб.</t>
  </si>
  <si>
    <t>Подпрограмма "Развитие объектов физической культуры и спорта в Волховском муниципальном районе", в том числе:</t>
  </si>
  <si>
    <t>Муниципальное образование Кисельнинское сельское поселение</t>
  </si>
  <si>
    <t>Адресная  программа  капитальных  вложений и ремонтных работ на  2015  год  по  объектам  Волховского муниципального района</t>
  </si>
  <si>
    <t>(в ред. от 30 декабря 2015 года № 83)</t>
  </si>
  <si>
    <t>(в ред. от 30  декабря 2015 года № 83)</t>
  </si>
  <si>
    <t>(в ред. от 30 декабря  2015 года № 83)</t>
  </si>
  <si>
    <t>(в ред. от 30  декабря  2015 года № 83)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</si>
</sst>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_р_._-;\-* #,##0_р_._-;_-* &quot;-&quot;??_р_._-;_-@_-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0"/>
    <numFmt numFmtId="190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vertical="center"/>
      <protection/>
    </xf>
    <xf numFmtId="0" fontId="7" fillId="0" borderId="0" xfId="53" applyFont="1" applyFill="1" applyAlignment="1">
      <alignment horizontal="center" vertical="center"/>
      <protection/>
    </xf>
    <xf numFmtId="49" fontId="7" fillId="0" borderId="0" xfId="53" applyNumberFormat="1" applyFont="1" applyFill="1" applyAlignment="1">
      <alignment vertical="center"/>
      <protection/>
    </xf>
    <xf numFmtId="164" fontId="7" fillId="0" borderId="0" xfId="53" applyNumberFormat="1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49" fontId="9" fillId="0" borderId="12" xfId="53" applyNumberFormat="1" applyFont="1" applyFill="1" applyBorder="1" applyAlignment="1">
      <alignment vertical="center"/>
      <protection/>
    </xf>
    <xf numFmtId="164" fontId="9" fillId="0" borderId="11" xfId="53" applyNumberFormat="1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49" fontId="7" fillId="0" borderId="12" xfId="53" applyNumberFormat="1" applyFont="1" applyFill="1" applyBorder="1" applyAlignment="1">
      <alignment vertical="center"/>
      <protection/>
    </xf>
    <xf numFmtId="164" fontId="7" fillId="0" borderId="11" xfId="53" applyNumberFormat="1" applyFont="1" applyFill="1" applyBorder="1" applyAlignment="1">
      <alignment horizontal="center" vertical="center"/>
      <protection/>
    </xf>
    <xf numFmtId="49" fontId="9" fillId="0" borderId="12" xfId="53" applyNumberFormat="1" applyFont="1" applyFill="1" applyBorder="1" applyAlignment="1">
      <alignment vertical="center" wrapText="1"/>
      <protection/>
    </xf>
    <xf numFmtId="0" fontId="7" fillId="0" borderId="12" xfId="53" applyNumberFormat="1" applyFont="1" applyFill="1" applyBorder="1" applyAlignment="1">
      <alignment horizontal="left" vertical="center" wrapText="1"/>
      <protection/>
    </xf>
    <xf numFmtId="0" fontId="7" fillId="0" borderId="12" xfId="53" applyNumberFormat="1" applyFont="1" applyFill="1" applyBorder="1" applyAlignment="1">
      <alignment vertical="center" wrapText="1"/>
      <protection/>
    </xf>
    <xf numFmtId="49" fontId="7" fillId="0" borderId="12" xfId="53" applyNumberFormat="1" applyFont="1" applyFill="1" applyBorder="1" applyAlignment="1">
      <alignment vertical="center" wrapText="1"/>
      <protection/>
    </xf>
    <xf numFmtId="164" fontId="7" fillId="0" borderId="13" xfId="53" applyNumberFormat="1" applyFont="1" applyFill="1" applyBorder="1" applyAlignment="1">
      <alignment horizontal="center" vertical="center"/>
      <protection/>
    </xf>
    <xf numFmtId="0" fontId="7" fillId="0" borderId="11" xfId="53" applyNumberFormat="1" applyFont="1" applyFill="1" applyBorder="1" applyAlignment="1">
      <alignment wrapText="1"/>
      <protection/>
    </xf>
    <xf numFmtId="0" fontId="7" fillId="0" borderId="0" xfId="53" applyFont="1" applyFill="1" applyAlignment="1">
      <alignment wrapText="1"/>
      <protection/>
    </xf>
    <xf numFmtId="0" fontId="8" fillId="0" borderId="14" xfId="53" applyFont="1" applyFill="1" applyBorder="1" applyAlignment="1">
      <alignment horizontal="center" vertical="center"/>
      <protection/>
    </xf>
    <xf numFmtId="49" fontId="8" fillId="0" borderId="15" xfId="53" applyNumberFormat="1" applyFont="1" applyFill="1" applyBorder="1" applyAlignment="1">
      <alignment vertical="center"/>
      <protection/>
    </xf>
    <xf numFmtId="164" fontId="8" fillId="0" borderId="14" xfId="53" applyNumberFormat="1" applyFont="1" applyFill="1" applyBorder="1" applyAlignment="1">
      <alignment horizontal="center" vertical="center"/>
      <protection/>
    </xf>
    <xf numFmtId="164" fontId="7" fillId="0" borderId="0" xfId="53" applyNumberFormat="1" applyFont="1" applyAlignment="1">
      <alignment horizontal="right" vertical="center"/>
      <protection/>
    </xf>
    <xf numFmtId="0" fontId="7" fillId="0" borderId="0" xfId="53" applyFont="1" applyAlignment="1">
      <alignment horizontal="right" vertical="center"/>
      <protection/>
    </xf>
    <xf numFmtId="177" fontId="4" fillId="0" borderId="13" xfId="66" applyNumberFormat="1" applyFont="1" applyFill="1" applyBorder="1" applyAlignment="1">
      <alignment horizontal="center" vertical="center"/>
    </xf>
    <xf numFmtId="177" fontId="4" fillId="0" borderId="10" xfId="66" applyNumberFormat="1" applyFont="1" applyFill="1" applyBorder="1" applyAlignment="1">
      <alignment horizontal="center" vertical="center"/>
    </xf>
    <xf numFmtId="177" fontId="5" fillId="0" borderId="14" xfId="66" applyNumberFormat="1" applyFont="1" applyFill="1" applyBorder="1" applyAlignment="1">
      <alignment horizontal="center" vertical="center"/>
    </xf>
    <xf numFmtId="0" fontId="7" fillId="0" borderId="0" xfId="53" applyFont="1" applyFill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64" fontId="7" fillId="0" borderId="0" xfId="53" applyNumberFormat="1" applyFont="1" applyFill="1" applyAlignment="1">
      <alignment vertical="center"/>
      <protection/>
    </xf>
    <xf numFmtId="0" fontId="2" fillId="0" borderId="0" xfId="53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164" fontId="11" fillId="0" borderId="0" xfId="53" applyNumberFormat="1" applyFont="1" applyAlignment="1">
      <alignment vertical="center"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Border="1" applyAlignment="1">
      <alignment vertical="center" wrapText="1"/>
      <protection/>
    </xf>
    <xf numFmtId="164" fontId="8" fillId="0" borderId="11" xfId="53" applyNumberFormat="1" applyFont="1" applyBorder="1" applyAlignment="1">
      <alignment horizontal="center" vertical="center"/>
      <protection/>
    </xf>
    <xf numFmtId="0" fontId="17" fillId="0" borderId="0" xfId="53" applyFont="1" applyAlignment="1">
      <alignment vertical="center"/>
      <protection/>
    </xf>
    <xf numFmtId="0" fontId="11" fillId="0" borderId="10" xfId="53" applyFont="1" applyBorder="1" applyAlignment="1">
      <alignment vertical="center"/>
      <protection/>
    </xf>
    <xf numFmtId="0" fontId="11" fillId="0" borderId="10" xfId="53" applyFont="1" applyBorder="1" applyAlignment="1">
      <alignment vertical="center" wrapText="1"/>
      <protection/>
    </xf>
    <xf numFmtId="164" fontId="11" fillId="0" borderId="11" xfId="53" applyNumberFormat="1" applyFont="1" applyBorder="1" applyAlignment="1">
      <alignment horizontal="center" vertical="center"/>
      <protection/>
    </xf>
    <xf numFmtId="0" fontId="18" fillId="0" borderId="0" xfId="53" applyFont="1" applyAlignment="1">
      <alignment vertical="center"/>
      <protection/>
    </xf>
    <xf numFmtId="0" fontId="11" fillId="0" borderId="11" xfId="53" applyFont="1" applyBorder="1" applyAlignment="1">
      <alignment vertical="center"/>
      <protection/>
    </xf>
    <xf numFmtId="0" fontId="11" fillId="0" borderId="11" xfId="53" applyFont="1" applyBorder="1" applyAlignment="1">
      <alignment vertical="center" wrapText="1"/>
      <protection/>
    </xf>
    <xf numFmtId="0" fontId="8" fillId="0" borderId="11" xfId="53" applyFont="1" applyBorder="1" applyAlignment="1">
      <alignment vertical="center"/>
      <protection/>
    </xf>
    <xf numFmtId="0" fontId="8" fillId="0" borderId="11" xfId="53" applyFont="1" applyBorder="1" applyAlignment="1">
      <alignment vertical="center" wrapText="1"/>
      <protection/>
    </xf>
    <xf numFmtId="0" fontId="11" fillId="0" borderId="16" xfId="53" applyFont="1" applyBorder="1" applyAlignment="1">
      <alignment vertical="center"/>
      <protection/>
    </xf>
    <xf numFmtId="0" fontId="11" fillId="0" borderId="16" xfId="53" applyFont="1" applyBorder="1" applyAlignment="1">
      <alignment vertical="center" wrapText="1"/>
      <protection/>
    </xf>
    <xf numFmtId="164" fontId="11" fillId="0" borderId="16" xfId="53" applyNumberFormat="1" applyFont="1" applyBorder="1" applyAlignment="1">
      <alignment horizontal="center" vertical="center"/>
      <protection/>
    </xf>
    <xf numFmtId="0" fontId="11" fillId="0" borderId="17" xfId="53" applyFont="1" applyBorder="1" applyAlignment="1">
      <alignment vertical="center"/>
      <protection/>
    </xf>
    <xf numFmtId="0" fontId="8" fillId="0" borderId="17" xfId="53" applyFont="1" applyBorder="1" applyAlignment="1">
      <alignment vertical="center"/>
      <protection/>
    </xf>
    <xf numFmtId="164" fontId="8" fillId="0" borderId="17" xfId="53" applyNumberFormat="1" applyFont="1" applyBorder="1" applyAlignment="1">
      <alignment horizontal="center" vertical="center"/>
      <protection/>
    </xf>
    <xf numFmtId="0" fontId="15" fillId="0" borderId="0" xfId="53" applyFont="1" applyBorder="1" applyAlignment="1">
      <alignment vertical="center"/>
      <protection/>
    </xf>
    <xf numFmtId="164" fontId="15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64" fontId="2" fillId="0" borderId="0" xfId="53" applyNumberFormat="1" applyBorder="1" applyAlignment="1">
      <alignment horizontal="center" vertical="center"/>
      <protection/>
    </xf>
    <xf numFmtId="0" fontId="15" fillId="0" borderId="0" xfId="53" applyFont="1" applyFill="1" applyBorder="1" applyAlignment="1">
      <alignment vertical="center"/>
      <protection/>
    </xf>
    <xf numFmtId="0" fontId="18" fillId="0" borderId="0" xfId="53" applyFont="1" applyBorder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0" borderId="0" xfId="53" applyNumberFormat="1" applyFont="1" applyBorder="1" applyAlignment="1">
      <alignment horizontal="center" vertical="center"/>
      <protection/>
    </xf>
    <xf numFmtId="164" fontId="2" fillId="0" borderId="0" xfId="53" applyNumberFormat="1" applyAlignment="1">
      <alignment vertical="center"/>
      <protection/>
    </xf>
    <xf numFmtId="0" fontId="63" fillId="0" borderId="18" xfId="0" applyFont="1" applyBorder="1" applyAlignment="1">
      <alignment horizontal="left" vertical="center" wrapText="1"/>
    </xf>
    <xf numFmtId="0" fontId="63" fillId="0" borderId="18" xfId="0" applyFont="1" applyBorder="1" applyAlignment="1">
      <alignment vertical="center" wrapText="1"/>
    </xf>
    <xf numFmtId="164" fontId="7" fillId="0" borderId="0" xfId="53" applyNumberFormat="1" applyFont="1" applyFill="1" applyAlignment="1">
      <alignment horizontal="right" vertical="center"/>
      <protection/>
    </xf>
    <xf numFmtId="0" fontId="5" fillId="0" borderId="18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4" fillId="0" borderId="19" xfId="53" applyNumberFormat="1" applyFont="1" applyFill="1" applyBorder="1" applyAlignment="1">
      <alignment horizontal="center" vertical="center"/>
      <protection/>
    </xf>
    <xf numFmtId="43" fontId="6" fillId="0" borderId="0" xfId="67" applyFont="1" applyFill="1" applyAlignment="1">
      <alignment horizontal="right" vertical="center"/>
    </xf>
    <xf numFmtId="164" fontId="12" fillId="0" borderId="20" xfId="53" applyNumberFormat="1" applyFont="1" applyBorder="1" applyAlignment="1">
      <alignment horizontal="center" vertical="center" wrapText="1"/>
      <protection/>
    </xf>
    <xf numFmtId="0" fontId="11" fillId="0" borderId="21" xfId="53" applyFont="1" applyBorder="1" applyAlignment="1">
      <alignment horizontal="center" vertical="center"/>
      <protection/>
    </xf>
    <xf numFmtId="49" fontId="10" fillId="0" borderId="19" xfId="53" applyNumberFormat="1" applyFont="1" applyFill="1" applyBorder="1" applyAlignment="1">
      <alignment vertical="center"/>
      <protection/>
    </xf>
    <xf numFmtId="164" fontId="10" fillId="0" borderId="10" xfId="53" applyNumberFormat="1" applyFont="1" applyFill="1" applyBorder="1" applyAlignment="1">
      <alignment horizontal="center" vertical="center"/>
      <protection/>
    </xf>
    <xf numFmtId="164" fontId="16" fillId="0" borderId="14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>
      <alignment/>
      <protection/>
    </xf>
    <xf numFmtId="0" fontId="16" fillId="0" borderId="14" xfId="53" applyFont="1" applyFill="1" applyBorder="1" applyAlignment="1">
      <alignment horizontal="center" vertical="center" wrapText="1"/>
      <protection/>
    </xf>
    <xf numFmtId="49" fontId="16" fillId="0" borderId="15" xfId="53" applyNumberFormat="1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left" vertical="center"/>
      <protection/>
    </xf>
    <xf numFmtId="49" fontId="5" fillId="0" borderId="14" xfId="53" applyNumberFormat="1" applyFont="1" applyFill="1" applyBorder="1" applyAlignment="1">
      <alignment horizontal="center" vertical="center"/>
      <protection/>
    </xf>
    <xf numFmtId="49" fontId="5" fillId="0" borderId="22" xfId="53" applyNumberFormat="1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left" vertical="center"/>
      <protection/>
    </xf>
    <xf numFmtId="0" fontId="4" fillId="0" borderId="24" xfId="53" applyFont="1" applyFill="1" applyBorder="1" applyAlignment="1">
      <alignment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5" fillId="0" borderId="15" xfId="53" applyFont="1" applyFill="1" applyBorder="1" applyAlignment="1">
      <alignment vertical="center"/>
      <protection/>
    </xf>
    <xf numFmtId="49" fontId="4" fillId="0" borderId="13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0" fontId="4" fillId="0" borderId="24" xfId="53" applyFont="1" applyFill="1" applyBorder="1" applyAlignment="1">
      <alignment horizontal="left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49" fontId="4" fillId="0" borderId="25" xfId="53" applyNumberFormat="1" applyFont="1" applyFill="1" applyBorder="1" applyAlignment="1">
      <alignment horizontal="center" vertical="center"/>
      <protection/>
    </xf>
    <xf numFmtId="177" fontId="4" fillId="0" borderId="11" xfId="66" applyNumberFormat="1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left" vertical="center" wrapText="1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49" fontId="4" fillId="0" borderId="22" xfId="53" applyNumberFormat="1" applyFont="1" applyFill="1" applyBorder="1" applyAlignment="1">
      <alignment horizontal="center" vertical="center"/>
      <protection/>
    </xf>
    <xf numFmtId="0" fontId="4" fillId="0" borderId="24" xfId="53" applyFont="1" applyFill="1" applyBorder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left" vertical="center" wrapText="1"/>
      <protection/>
    </xf>
    <xf numFmtId="177" fontId="8" fillId="0" borderId="14" xfId="66" applyNumberFormat="1" applyFont="1" applyFill="1" applyBorder="1" applyAlignment="1">
      <alignment horizontal="center" vertical="center"/>
    </xf>
    <xf numFmtId="177" fontId="7" fillId="0" borderId="0" xfId="53" applyNumberFormat="1" applyFont="1" applyFill="1" applyAlignment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43" fontId="7" fillId="0" borderId="0" xfId="66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2" fillId="0" borderId="0" xfId="53" applyFont="1" applyFill="1" applyAlignment="1">
      <alignment horizontal="center" vertical="center"/>
      <protection/>
    </xf>
    <xf numFmtId="0" fontId="20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43" fontId="9" fillId="0" borderId="0" xfId="66" applyFont="1" applyFill="1" applyAlignment="1">
      <alignment vertical="center"/>
    </xf>
    <xf numFmtId="0" fontId="2" fillId="0" borderId="0" xfId="53" applyFont="1" applyFill="1" applyAlignment="1">
      <alignment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16" fillId="0" borderId="0" xfId="53" applyFont="1" applyFill="1" applyBorder="1" applyAlignment="1">
      <alignment vertical="center"/>
      <protection/>
    </xf>
    <xf numFmtId="43" fontId="12" fillId="0" borderId="18" xfId="66" applyFont="1" applyFill="1" applyBorder="1" applyAlignment="1">
      <alignment horizontal="center" vertical="center" wrapText="1"/>
    </xf>
    <xf numFmtId="0" fontId="15" fillId="0" borderId="0" xfId="53" applyFont="1" applyFill="1" applyAlignment="1">
      <alignment vertical="center"/>
      <protection/>
    </xf>
    <xf numFmtId="0" fontId="21" fillId="0" borderId="0" xfId="53" applyFont="1" applyFill="1" applyAlignment="1">
      <alignment vertical="center"/>
      <protection/>
    </xf>
    <xf numFmtId="0" fontId="12" fillId="0" borderId="18" xfId="53" applyFont="1" applyFill="1" applyBorder="1" applyAlignment="1">
      <alignment horizontal="left" vertical="top" wrapText="1"/>
      <protection/>
    </xf>
    <xf numFmtId="0" fontId="12" fillId="0" borderId="18" xfId="53" applyFont="1" applyFill="1" applyBorder="1" applyAlignment="1">
      <alignment vertical="top" wrapText="1"/>
      <protection/>
    </xf>
    <xf numFmtId="0" fontId="12" fillId="0" borderId="18" xfId="53" applyFont="1" applyFill="1" applyBorder="1" applyAlignment="1">
      <alignment horizontal="center" vertical="top" wrapText="1"/>
      <protection/>
    </xf>
    <xf numFmtId="0" fontId="12" fillId="0" borderId="18" xfId="53" applyFont="1" applyFill="1" applyBorder="1" applyAlignment="1">
      <alignment horizontal="left" vertical="center"/>
      <protection/>
    </xf>
    <xf numFmtId="0" fontId="12" fillId="0" borderId="18" xfId="53" applyFont="1" applyFill="1" applyBorder="1" applyAlignment="1">
      <alignment horizontal="left" vertical="center" wrapText="1"/>
      <protection/>
    </xf>
    <xf numFmtId="0" fontId="5" fillId="0" borderId="18" xfId="53" applyFont="1" applyFill="1" applyBorder="1" applyAlignment="1">
      <alignment vertical="top" wrapText="1"/>
      <protection/>
    </xf>
    <xf numFmtId="0" fontId="5" fillId="0" borderId="18" xfId="53" applyFont="1" applyFill="1" applyBorder="1" applyAlignment="1">
      <alignment horizontal="center" vertical="top" wrapText="1"/>
      <protection/>
    </xf>
    <xf numFmtId="164" fontId="5" fillId="0" borderId="18" xfId="53" applyNumberFormat="1" applyFont="1" applyFill="1" applyBorder="1" applyAlignment="1">
      <alignment horizontal="center" vertical="top" wrapText="1"/>
      <protection/>
    </xf>
    <xf numFmtId="0" fontId="21" fillId="0" borderId="0" xfId="53" applyFont="1" applyFill="1" applyAlignment="1">
      <alignment horizontal="left" vertical="center"/>
      <protection/>
    </xf>
    <xf numFmtId="0" fontId="12" fillId="0" borderId="18" xfId="53" applyFont="1" applyFill="1" applyBorder="1" applyAlignment="1">
      <alignment horizontal="center" vertical="top"/>
      <protection/>
    </xf>
    <xf numFmtId="164" fontId="5" fillId="0" borderId="18" xfId="53" applyNumberFormat="1" applyFont="1" applyFill="1" applyBorder="1" applyAlignment="1">
      <alignment horizontal="center" vertical="top"/>
      <protection/>
    </xf>
    <xf numFmtId="0" fontId="5" fillId="0" borderId="18" xfId="66" applyNumberFormat="1" applyFont="1" applyFill="1" applyBorder="1" applyAlignment="1">
      <alignment horizontal="center" vertical="top"/>
    </xf>
    <xf numFmtId="0" fontId="12" fillId="0" borderId="26" xfId="53" applyFont="1" applyFill="1" applyBorder="1" applyAlignment="1">
      <alignment horizontal="left" vertical="top" wrapText="1"/>
      <protection/>
    </xf>
    <xf numFmtId="0" fontId="5" fillId="0" borderId="25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horizontal="center" vertical="top" wrapText="1"/>
      <protection/>
    </xf>
    <xf numFmtId="164" fontId="5" fillId="0" borderId="18" xfId="66" applyNumberFormat="1" applyFont="1" applyFill="1" applyBorder="1" applyAlignment="1">
      <alignment horizontal="center" vertical="top"/>
    </xf>
    <xf numFmtId="0" fontId="12" fillId="0" borderId="27" xfId="53" applyFont="1" applyFill="1" applyBorder="1" applyAlignment="1">
      <alignment vertical="top" wrapText="1"/>
      <protection/>
    </xf>
    <xf numFmtId="3" fontId="12" fillId="0" borderId="18" xfId="53" applyNumberFormat="1" applyFont="1" applyFill="1" applyBorder="1" applyAlignment="1">
      <alignment horizontal="center" vertical="top" wrapText="1"/>
      <protection/>
    </xf>
    <xf numFmtId="0" fontId="5" fillId="0" borderId="18" xfId="53" applyFont="1" applyFill="1" applyBorder="1" applyAlignment="1">
      <alignment horizontal="left" vertical="top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164" fontId="5" fillId="0" borderId="18" xfId="53" applyNumberFormat="1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vertical="center"/>
      <protection/>
    </xf>
    <xf numFmtId="0" fontId="23" fillId="0" borderId="0" xfId="53" applyFont="1" applyFill="1" applyAlignment="1">
      <alignment vertical="center"/>
      <protection/>
    </xf>
    <xf numFmtId="43" fontId="23" fillId="0" borderId="0" xfId="66" applyFont="1" applyFill="1" applyAlignment="1">
      <alignment horizontal="center" vertical="center"/>
    </xf>
    <xf numFmtId="43" fontId="2" fillId="0" borderId="0" xfId="66" applyFont="1" applyFill="1" applyAlignment="1">
      <alignment horizontal="center" vertical="center"/>
    </xf>
    <xf numFmtId="0" fontId="12" fillId="0" borderId="0" xfId="53" applyFont="1" applyFill="1" applyAlignment="1">
      <alignment horizontal="right"/>
      <protection/>
    </xf>
    <xf numFmtId="0" fontId="9" fillId="0" borderId="12" xfId="53" applyNumberFormat="1" applyFont="1" applyFill="1" applyBorder="1" applyAlignment="1">
      <alignment vertical="center" wrapText="1"/>
      <protection/>
    </xf>
    <xf numFmtId="164" fontId="7" fillId="0" borderId="0" xfId="53" applyNumberFormat="1" applyFont="1" applyFill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63" fillId="0" borderId="0" xfId="0" applyFont="1" applyAlignment="1">
      <alignment/>
    </xf>
    <xf numFmtId="0" fontId="63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18" xfId="0" applyFont="1" applyBorder="1" applyAlignment="1">
      <alignment horizontal="left" wrapText="1"/>
    </xf>
    <xf numFmtId="43" fontId="63" fillId="0" borderId="18" xfId="67" applyFont="1" applyBorder="1" applyAlignment="1">
      <alignment/>
    </xf>
    <xf numFmtId="0" fontId="64" fillId="0" borderId="26" xfId="0" applyFont="1" applyBorder="1" applyAlignment="1">
      <alignment/>
    </xf>
    <xf numFmtId="43" fontId="64" fillId="0" borderId="18" xfId="67" applyFont="1" applyBorder="1" applyAlignment="1">
      <alignment/>
    </xf>
    <xf numFmtId="0" fontId="63" fillId="0" borderId="0" xfId="0" applyFont="1" applyFill="1" applyAlignment="1">
      <alignment/>
    </xf>
    <xf numFmtId="0" fontId="63" fillId="0" borderId="18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18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center"/>
    </xf>
    <xf numFmtId="0" fontId="64" fillId="0" borderId="26" xfId="0" applyFont="1" applyFill="1" applyBorder="1" applyAlignment="1">
      <alignment/>
    </xf>
    <xf numFmtId="0" fontId="64" fillId="0" borderId="18" xfId="0" applyFont="1" applyFill="1" applyBorder="1" applyAlignment="1">
      <alignment horizontal="center"/>
    </xf>
    <xf numFmtId="0" fontId="63" fillId="0" borderId="0" xfId="0" applyFont="1" applyAlignment="1">
      <alignment horizontal="center" wrapText="1"/>
    </xf>
    <xf numFmtId="0" fontId="8" fillId="0" borderId="0" xfId="53" applyFont="1" applyAlignment="1">
      <alignment horizontal="center" vertical="center" wrapText="1"/>
      <protection/>
    </xf>
    <xf numFmtId="0" fontId="8" fillId="0" borderId="0" xfId="53" applyFont="1" applyFill="1" applyAlignment="1">
      <alignment horizontal="center" wrapText="1"/>
      <protection/>
    </xf>
    <xf numFmtId="0" fontId="14" fillId="0" borderId="28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5" fillId="0" borderId="20" xfId="53" applyFont="1" applyFill="1" applyBorder="1" applyAlignment="1">
      <alignment horizontal="center" vertical="center"/>
      <protection/>
    </xf>
    <xf numFmtId="0" fontId="5" fillId="0" borderId="29" xfId="53" applyFont="1" applyFill="1" applyBorder="1" applyAlignment="1">
      <alignment horizontal="center" vertical="center"/>
      <protection/>
    </xf>
    <xf numFmtId="164" fontId="9" fillId="0" borderId="20" xfId="53" applyNumberFormat="1" applyFont="1" applyFill="1" applyBorder="1" applyAlignment="1">
      <alignment horizontal="center" vertical="center" wrapText="1"/>
      <protection/>
    </xf>
    <xf numFmtId="164" fontId="9" fillId="0" borderId="29" xfId="53" applyNumberFormat="1" applyFont="1" applyFill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top" wrapText="1"/>
      <protection/>
    </xf>
    <xf numFmtId="0" fontId="8" fillId="0" borderId="25" xfId="53" applyFont="1" applyFill="1" applyBorder="1" applyAlignment="1">
      <alignment horizontal="center" vertical="top" wrapText="1"/>
      <protection/>
    </xf>
    <xf numFmtId="0" fontId="8" fillId="0" borderId="27" xfId="53" applyFont="1" applyFill="1" applyBorder="1" applyAlignment="1">
      <alignment horizontal="center" vertical="top" wrapText="1"/>
      <protection/>
    </xf>
    <xf numFmtId="0" fontId="22" fillId="0" borderId="26" xfId="53" applyFont="1" applyFill="1" applyBorder="1" applyAlignment="1">
      <alignment horizontal="center" vertical="top" wrapText="1"/>
      <protection/>
    </xf>
    <xf numFmtId="0" fontId="22" fillId="0" borderId="25" xfId="53" applyFont="1" applyFill="1" applyBorder="1" applyAlignment="1">
      <alignment horizontal="center" vertical="top" wrapText="1"/>
      <protection/>
    </xf>
    <xf numFmtId="0" fontId="22" fillId="0" borderId="27" xfId="53" applyFont="1" applyFill="1" applyBorder="1" applyAlignment="1">
      <alignment horizontal="center" vertical="top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43" fontId="12" fillId="0" borderId="18" xfId="66" applyFont="1" applyFill="1" applyBorder="1" applyAlignment="1">
      <alignment horizontal="center" vertical="center" wrapText="1"/>
    </xf>
    <xf numFmtId="43" fontId="12" fillId="0" borderId="26" xfId="66" applyFont="1" applyFill="1" applyBorder="1" applyAlignment="1">
      <alignment horizontal="center"/>
    </xf>
    <xf numFmtId="43" fontId="12" fillId="0" borderId="27" xfId="66" applyFont="1" applyFill="1" applyBorder="1" applyAlignment="1">
      <alignment horizontal="center"/>
    </xf>
    <xf numFmtId="0" fontId="12" fillId="0" borderId="18" xfId="53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43" fontId="15" fillId="0" borderId="23" xfId="66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wrapText="1"/>
    </xf>
    <xf numFmtId="0" fontId="63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39.140625" style="33" customWidth="1"/>
    <col min="2" max="2" width="81.421875" style="33" customWidth="1"/>
    <col min="3" max="3" width="18.28125" style="63" customWidth="1"/>
    <col min="4" max="16384" width="10.00390625" style="33" customWidth="1"/>
  </cols>
  <sheetData>
    <row r="1" ht="12.75">
      <c r="C1" s="23" t="s">
        <v>27</v>
      </c>
    </row>
    <row r="2" ht="12.75">
      <c r="C2" s="24" t="s">
        <v>26</v>
      </c>
    </row>
    <row r="3" ht="12.75">
      <c r="C3" s="24" t="s">
        <v>64</v>
      </c>
    </row>
    <row r="4" ht="12.75">
      <c r="C4" s="24" t="s">
        <v>162</v>
      </c>
    </row>
    <row r="5" ht="12.75">
      <c r="C5" s="24" t="s">
        <v>292</v>
      </c>
    </row>
    <row r="6" ht="12.75">
      <c r="C6" s="24" t="s">
        <v>127</v>
      </c>
    </row>
    <row r="8" spans="1:2" s="34" customFormat="1" ht="46.5" customHeight="1">
      <c r="A8" s="174" t="s">
        <v>153</v>
      </c>
      <c r="B8" s="174"/>
    </row>
    <row r="9" spans="1:3" ht="18" thickBot="1">
      <c r="A9" s="35"/>
      <c r="B9" s="35"/>
      <c r="C9" s="36"/>
    </row>
    <row r="10" spans="1:3" ht="30.75">
      <c r="A10" s="73" t="s">
        <v>186</v>
      </c>
      <c r="B10" s="73" t="s">
        <v>128</v>
      </c>
      <c r="C10" s="72" t="s">
        <v>25</v>
      </c>
    </row>
    <row r="11" spans="1:3" s="40" customFormat="1" ht="42" customHeight="1">
      <c r="A11" s="37" t="s">
        <v>129</v>
      </c>
      <c r="B11" s="38" t="s">
        <v>130</v>
      </c>
      <c r="C11" s="39">
        <f>C12</f>
        <v>25758</v>
      </c>
    </row>
    <row r="12" spans="1:3" s="40" customFormat="1" ht="42" customHeight="1">
      <c r="A12" s="41" t="s">
        <v>131</v>
      </c>
      <c r="B12" s="42" t="s">
        <v>160</v>
      </c>
      <c r="C12" s="43">
        <v>25758</v>
      </c>
    </row>
    <row r="13" spans="1:3" s="44" customFormat="1" ht="54" customHeight="1">
      <c r="A13" s="37" t="s">
        <v>132</v>
      </c>
      <c r="B13" s="38" t="s">
        <v>133</v>
      </c>
      <c r="C13" s="39">
        <f>C14+C15</f>
        <v>7231.499999999996</v>
      </c>
    </row>
    <row r="14" spans="1:3" s="44" customFormat="1" ht="62.25" customHeight="1">
      <c r="A14" s="45" t="s">
        <v>134</v>
      </c>
      <c r="B14" s="46" t="s">
        <v>135</v>
      </c>
      <c r="C14" s="43">
        <f>41218.2-27186.7</f>
        <v>14031.499999999996</v>
      </c>
    </row>
    <row r="15" spans="1:3" s="44" customFormat="1" ht="54.75" customHeight="1">
      <c r="A15" s="45" t="s">
        <v>136</v>
      </c>
      <c r="B15" s="46" t="s">
        <v>137</v>
      </c>
      <c r="C15" s="43">
        <v>-6800</v>
      </c>
    </row>
    <row r="16" spans="1:3" s="44" customFormat="1" ht="17.25" hidden="1">
      <c r="A16" s="47" t="s">
        <v>138</v>
      </c>
      <c r="B16" s="38" t="s">
        <v>139</v>
      </c>
      <c r="C16" s="39"/>
    </row>
    <row r="17" spans="1:3" s="44" customFormat="1" ht="17.25">
      <c r="A17" s="47" t="s">
        <v>138</v>
      </c>
      <c r="B17" s="38" t="s">
        <v>139</v>
      </c>
      <c r="C17" s="39">
        <f>21000+42342.6+21065.1-988+738+795</f>
        <v>84952.7</v>
      </c>
    </row>
    <row r="18" spans="1:3" ht="42" customHeight="1">
      <c r="A18" s="47" t="s">
        <v>140</v>
      </c>
      <c r="B18" s="48" t="s">
        <v>141</v>
      </c>
      <c r="C18" s="39">
        <f>C20+C21+C19</f>
        <v>20000</v>
      </c>
    </row>
    <row r="19" spans="1:3" s="34" customFormat="1" ht="36">
      <c r="A19" s="45" t="s">
        <v>142</v>
      </c>
      <c r="B19" s="46" t="s">
        <v>143</v>
      </c>
      <c r="C19" s="43">
        <v>20000</v>
      </c>
    </row>
    <row r="20" spans="1:3" s="34" customFormat="1" ht="62.25" customHeight="1">
      <c r="A20" s="45" t="s">
        <v>144</v>
      </c>
      <c r="B20" s="46" t="s">
        <v>145</v>
      </c>
      <c r="C20" s="43">
        <v>-20000</v>
      </c>
    </row>
    <row r="21" spans="1:3" s="34" customFormat="1" ht="54">
      <c r="A21" s="45" t="s">
        <v>146</v>
      </c>
      <c r="B21" s="46" t="s">
        <v>147</v>
      </c>
      <c r="C21" s="43">
        <v>20000</v>
      </c>
    </row>
    <row r="22" spans="1:3" s="34" customFormat="1" ht="18" hidden="1">
      <c r="A22" s="49"/>
      <c r="B22" s="50"/>
      <c r="C22" s="51"/>
    </row>
    <row r="23" spans="1:3" ht="31.5" customHeight="1" hidden="1">
      <c r="A23" s="47" t="s">
        <v>148</v>
      </c>
      <c r="B23" s="48" t="s">
        <v>149</v>
      </c>
      <c r="C23" s="39">
        <f>C25</f>
        <v>0</v>
      </c>
    </row>
    <row r="24" spans="1:3" s="34" customFormat="1" ht="18" hidden="1">
      <c r="A24" s="49"/>
      <c r="B24" s="50"/>
      <c r="C24" s="51"/>
    </row>
    <row r="25" spans="1:3" s="34" customFormat="1" ht="36" hidden="1">
      <c r="A25" s="49" t="s">
        <v>150</v>
      </c>
      <c r="B25" s="50" t="s">
        <v>151</v>
      </c>
      <c r="C25" s="51"/>
    </row>
    <row r="26" spans="1:3" s="34" customFormat="1" ht="18" hidden="1">
      <c r="A26" s="49"/>
      <c r="B26" s="50"/>
      <c r="C26" s="51"/>
    </row>
    <row r="27" spans="1:3" s="34" customFormat="1" ht="32.25" customHeight="1" thickBot="1">
      <c r="A27" s="52"/>
      <c r="B27" s="53" t="s">
        <v>152</v>
      </c>
      <c r="C27" s="54">
        <f>C11+C13+C18+C16+C23+C17</f>
        <v>137942.2</v>
      </c>
    </row>
    <row r="28" spans="1:3" ht="12.75">
      <c r="A28" s="55"/>
      <c r="B28" s="55"/>
      <c r="C28" s="56"/>
    </row>
    <row r="29" spans="1:3" ht="12.75">
      <c r="A29" s="57"/>
      <c r="B29" s="57"/>
      <c r="C29" s="58"/>
    </row>
    <row r="30" spans="1:3" s="34" customFormat="1" ht="12.75">
      <c r="A30" s="57"/>
      <c r="B30" s="57"/>
      <c r="C30" s="58"/>
    </row>
    <row r="31" spans="1:3" s="34" customFormat="1" ht="12.75">
      <c r="A31" s="55"/>
      <c r="B31" s="55"/>
      <c r="C31" s="56"/>
    </row>
    <row r="32" spans="1:3" s="34" customFormat="1" ht="12.75">
      <c r="A32" s="55"/>
      <c r="B32" s="59"/>
      <c r="C32" s="56"/>
    </row>
    <row r="33" spans="1:3" ht="12.75">
      <c r="A33" s="55"/>
      <c r="B33" s="59"/>
      <c r="C33" s="56"/>
    </row>
    <row r="34" spans="1:3" ht="17.25">
      <c r="A34" s="60"/>
      <c r="B34" s="61"/>
      <c r="C34" s="62"/>
    </row>
  </sheetData>
  <sheetProtection/>
  <mergeCells count="1"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="115" zoomScaleNormal="115" zoomScalePageLayoutView="0" workbookViewId="0" topLeftCell="A1">
      <selection activeCell="A1" sqref="A1"/>
    </sheetView>
  </sheetViews>
  <sheetFormatPr defaultColWidth="10.140625" defaultRowHeight="15"/>
  <cols>
    <col min="1" max="1" width="25.421875" style="1" customWidth="1"/>
    <col min="2" max="2" width="100.140625" style="2" customWidth="1"/>
    <col min="3" max="3" width="17.00390625" style="2" customWidth="1"/>
    <col min="4" max="16384" width="10.140625" style="1" customWidth="1"/>
  </cols>
  <sheetData>
    <row r="1" ht="12.75">
      <c r="C1" s="23" t="s">
        <v>27</v>
      </c>
    </row>
    <row r="2" ht="12.75">
      <c r="C2" s="24" t="s">
        <v>26</v>
      </c>
    </row>
    <row r="3" ht="12.75">
      <c r="C3" s="24" t="s">
        <v>64</v>
      </c>
    </row>
    <row r="4" ht="12.75">
      <c r="C4" s="24" t="s">
        <v>162</v>
      </c>
    </row>
    <row r="5" ht="12.75">
      <c r="C5" s="24" t="s">
        <v>293</v>
      </c>
    </row>
    <row r="6" ht="12.75">
      <c r="C6" s="28" t="s">
        <v>118</v>
      </c>
    </row>
    <row r="8" spans="1:3" ht="39.75" customHeight="1">
      <c r="A8" s="175" t="s">
        <v>154</v>
      </c>
      <c r="B8" s="175"/>
      <c r="C8" s="1"/>
    </row>
    <row r="9" spans="1:3" ht="13.5" thickBot="1">
      <c r="A9" s="3"/>
      <c r="B9" s="4"/>
      <c r="C9" s="5"/>
    </row>
    <row r="10" spans="1:3" s="77" customFormat="1" ht="21" thickBot="1">
      <c r="A10" s="78" t="s">
        <v>186</v>
      </c>
      <c r="B10" s="79" t="s">
        <v>65</v>
      </c>
      <c r="C10" s="76" t="s">
        <v>25</v>
      </c>
    </row>
    <row r="11" spans="1:4" ht="16.5">
      <c r="A11" s="6" t="s">
        <v>66</v>
      </c>
      <c r="B11" s="74" t="s">
        <v>67</v>
      </c>
      <c r="C11" s="75">
        <f>C12+C14+C19++C20+C21+C28+C33+C36+C38+C39+C30</f>
        <v>717364</v>
      </c>
      <c r="D11" s="154"/>
    </row>
    <row r="12" spans="1:3" ht="16.5" customHeight="1">
      <c r="A12" s="7" t="s">
        <v>68</v>
      </c>
      <c r="B12" s="8" t="s">
        <v>69</v>
      </c>
      <c r="C12" s="9">
        <f>C13</f>
        <v>463111.8</v>
      </c>
    </row>
    <row r="13" spans="1:3" ht="12.75">
      <c r="A13" s="10" t="s">
        <v>70</v>
      </c>
      <c r="B13" s="11" t="s">
        <v>71</v>
      </c>
      <c r="C13" s="12">
        <v>463111.8</v>
      </c>
    </row>
    <row r="14" spans="1:3" ht="12.75">
      <c r="A14" s="7" t="s">
        <v>72</v>
      </c>
      <c r="B14" s="8" t="s">
        <v>73</v>
      </c>
      <c r="C14" s="9">
        <f>C16+C17+C15+C18</f>
        <v>104995.2</v>
      </c>
    </row>
    <row r="15" spans="1:3" ht="12.75">
      <c r="A15" s="10" t="s">
        <v>74</v>
      </c>
      <c r="B15" s="11" t="s">
        <v>75</v>
      </c>
      <c r="C15" s="12">
        <v>60146.5</v>
      </c>
    </row>
    <row r="16" spans="1:3" ht="12.75">
      <c r="A16" s="10" t="s">
        <v>76</v>
      </c>
      <c r="B16" s="11" t="s">
        <v>77</v>
      </c>
      <c r="C16" s="12">
        <v>44513.6</v>
      </c>
    </row>
    <row r="17" spans="1:3" ht="12.75">
      <c r="A17" s="10" t="s">
        <v>78</v>
      </c>
      <c r="B17" s="11" t="s">
        <v>79</v>
      </c>
      <c r="C17" s="12">
        <v>241.9</v>
      </c>
    </row>
    <row r="18" spans="1:3" ht="12.75">
      <c r="A18" s="10" t="s">
        <v>78</v>
      </c>
      <c r="B18" s="11" t="s">
        <v>126</v>
      </c>
      <c r="C18" s="12">
        <v>93.2</v>
      </c>
    </row>
    <row r="19" spans="1:3" ht="12.75">
      <c r="A19" s="7" t="s">
        <v>80</v>
      </c>
      <c r="B19" s="8" t="s">
        <v>81</v>
      </c>
      <c r="C19" s="9">
        <v>7900</v>
      </c>
    </row>
    <row r="20" spans="1:3" ht="26.25">
      <c r="A20" s="7" t="s">
        <v>280</v>
      </c>
      <c r="B20" s="153" t="s">
        <v>281</v>
      </c>
      <c r="C20" s="9">
        <v>27.7</v>
      </c>
    </row>
    <row r="21" spans="1:3" ht="34.5" customHeight="1">
      <c r="A21" s="6" t="s">
        <v>82</v>
      </c>
      <c r="B21" s="13" t="s">
        <v>83</v>
      </c>
      <c r="C21" s="9">
        <f>C23+C25+C26+C24+C22+C27</f>
        <v>63656.6</v>
      </c>
    </row>
    <row r="22" spans="1:3" ht="34.5" customHeight="1">
      <c r="A22" s="10" t="s">
        <v>184</v>
      </c>
      <c r="B22" s="16" t="s">
        <v>185</v>
      </c>
      <c r="C22" s="12">
        <v>187.6</v>
      </c>
    </row>
    <row r="23" spans="1:3" ht="43.5" customHeight="1">
      <c r="A23" s="10" t="s">
        <v>173</v>
      </c>
      <c r="B23" s="14" t="s">
        <v>174</v>
      </c>
      <c r="C23" s="12">
        <v>61530</v>
      </c>
    </row>
    <row r="24" spans="1:3" ht="43.5" customHeight="1">
      <c r="A24" s="10" t="s">
        <v>180</v>
      </c>
      <c r="B24" s="14" t="s">
        <v>181</v>
      </c>
      <c r="C24" s="12">
        <v>986</v>
      </c>
    </row>
    <row r="25" spans="1:3" ht="52.5" customHeight="1">
      <c r="A25" s="10" t="s">
        <v>119</v>
      </c>
      <c r="B25" s="15" t="s">
        <v>120</v>
      </c>
      <c r="C25" s="12">
        <v>239.4</v>
      </c>
    </row>
    <row r="26" spans="1:3" ht="26.25">
      <c r="A26" s="10" t="s">
        <v>121</v>
      </c>
      <c r="B26" s="16" t="s">
        <v>161</v>
      </c>
      <c r="C26" s="12">
        <v>142.2</v>
      </c>
    </row>
    <row r="27" spans="1:3" ht="26.25">
      <c r="A27" s="10" t="s">
        <v>188</v>
      </c>
      <c r="B27" s="16" t="s">
        <v>189</v>
      </c>
      <c r="C27" s="17">
        <v>571.4</v>
      </c>
    </row>
    <row r="28" spans="1:3" ht="15" customHeight="1">
      <c r="A28" s="7" t="s">
        <v>84</v>
      </c>
      <c r="B28" s="8" t="s">
        <v>85</v>
      </c>
      <c r="C28" s="9">
        <f>C29</f>
        <v>6976</v>
      </c>
    </row>
    <row r="29" spans="1:3" ht="12.75">
      <c r="A29" s="10" t="s">
        <v>86</v>
      </c>
      <c r="B29" s="11" t="s">
        <v>87</v>
      </c>
      <c r="C29" s="12">
        <v>6976</v>
      </c>
    </row>
    <row r="30" spans="1:3" ht="12.75">
      <c r="A30" s="7" t="s">
        <v>88</v>
      </c>
      <c r="B30" s="8" t="s">
        <v>89</v>
      </c>
      <c r="C30" s="9">
        <f>C31+C32</f>
        <v>22716.3</v>
      </c>
    </row>
    <row r="31" spans="1:3" ht="18" customHeight="1">
      <c r="A31" s="10" t="s">
        <v>90</v>
      </c>
      <c r="B31" s="16" t="s">
        <v>91</v>
      </c>
      <c r="C31" s="12">
        <v>22138.1</v>
      </c>
    </row>
    <row r="32" spans="1:3" ht="18" customHeight="1">
      <c r="A32" s="10" t="s">
        <v>171</v>
      </c>
      <c r="B32" s="16" t="s">
        <v>172</v>
      </c>
      <c r="C32" s="12">
        <v>578.2</v>
      </c>
    </row>
    <row r="33" spans="1:3" ht="17.25" customHeight="1">
      <c r="A33" s="7" t="s">
        <v>92</v>
      </c>
      <c r="B33" s="8" t="s">
        <v>93</v>
      </c>
      <c r="C33" s="9">
        <f>C34+C35</f>
        <v>37980.600000000006</v>
      </c>
    </row>
    <row r="34" spans="1:3" ht="39.75" customHeight="1">
      <c r="A34" s="10" t="s">
        <v>175</v>
      </c>
      <c r="B34" s="18" t="s">
        <v>176</v>
      </c>
      <c r="C34" s="12">
        <v>2448.8</v>
      </c>
    </row>
    <row r="35" spans="1:3" ht="12.75">
      <c r="A35" s="10" t="s">
        <v>94</v>
      </c>
      <c r="B35" s="19" t="s">
        <v>177</v>
      </c>
      <c r="C35" s="12">
        <v>35531.8</v>
      </c>
    </row>
    <row r="36" spans="1:3" ht="12.75" hidden="1">
      <c r="A36" s="7" t="s">
        <v>95</v>
      </c>
      <c r="B36" s="8" t="s">
        <v>96</v>
      </c>
      <c r="C36" s="9">
        <f>C37</f>
        <v>0</v>
      </c>
    </row>
    <row r="37" spans="1:3" ht="30.75" customHeight="1" hidden="1">
      <c r="A37" s="10" t="s">
        <v>97</v>
      </c>
      <c r="B37" s="16" t="s">
        <v>98</v>
      </c>
      <c r="C37" s="12"/>
    </row>
    <row r="38" spans="1:3" ht="15" customHeight="1">
      <c r="A38" s="7" t="s">
        <v>99</v>
      </c>
      <c r="B38" s="8" t="s">
        <v>100</v>
      </c>
      <c r="C38" s="9">
        <v>9050</v>
      </c>
    </row>
    <row r="39" spans="1:3" ht="15" customHeight="1">
      <c r="A39" s="7" t="s">
        <v>101</v>
      </c>
      <c r="B39" s="8" t="s">
        <v>102</v>
      </c>
      <c r="C39" s="9">
        <v>949.8</v>
      </c>
    </row>
    <row r="40" spans="1:3" ht="17.25" customHeight="1" thickBot="1">
      <c r="A40" s="7" t="s">
        <v>103</v>
      </c>
      <c r="B40" s="8" t="s">
        <v>104</v>
      </c>
      <c r="C40" s="9" t="e">
        <f>#REF!</f>
        <v>#REF!</v>
      </c>
    </row>
    <row r="41" spans="1:3" ht="18" thickBot="1">
      <c r="A41" s="20"/>
      <c r="B41" s="21" t="s">
        <v>105</v>
      </c>
      <c r="C41" s="22" t="e">
        <f>C11+C40</f>
        <v>#REF!</v>
      </c>
    </row>
    <row r="43" ht="12.75">
      <c r="C43" s="32"/>
    </row>
    <row r="44" ht="12.75">
      <c r="C44" s="32"/>
    </row>
    <row r="45" ht="12.75">
      <c r="C45" s="32"/>
    </row>
    <row r="46" ht="12.75">
      <c r="C46" s="32"/>
    </row>
  </sheetData>
  <sheetProtection/>
  <mergeCells count="1">
    <mergeCell ref="A8:B8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1">
      <selection activeCell="A1" sqref="A1"/>
    </sheetView>
  </sheetViews>
  <sheetFormatPr defaultColWidth="15.00390625" defaultRowHeight="15"/>
  <cols>
    <col min="1" max="1" width="70.421875" style="2" customWidth="1"/>
    <col min="2" max="2" width="15.00390625" style="2" customWidth="1"/>
    <col min="3" max="3" width="18.28125" style="2" customWidth="1"/>
    <col min="4" max="4" width="20.140625" style="112" customWidth="1"/>
    <col min="5" max="219" width="10.00390625" style="2" customWidth="1"/>
    <col min="220" max="220" width="70.421875" style="2" customWidth="1"/>
    <col min="221" max="16384" width="15.00390625" style="2" customWidth="1"/>
  </cols>
  <sheetData>
    <row r="1" ht="12.75">
      <c r="D1" s="66" t="s">
        <v>27</v>
      </c>
    </row>
    <row r="2" ht="12.75">
      <c r="D2" s="28" t="s">
        <v>26</v>
      </c>
    </row>
    <row r="3" ht="12.75">
      <c r="D3" s="28" t="s">
        <v>64</v>
      </c>
    </row>
    <row r="4" ht="12.75">
      <c r="D4" s="28" t="s">
        <v>162</v>
      </c>
    </row>
    <row r="5" ht="12.75">
      <c r="D5" s="28" t="s">
        <v>294</v>
      </c>
    </row>
    <row r="6" ht="12.75">
      <c r="D6" s="28" t="s">
        <v>117</v>
      </c>
    </row>
    <row r="8" spans="1:4" ht="63.75" customHeight="1" thickBot="1">
      <c r="A8" s="176" t="s">
        <v>155</v>
      </c>
      <c r="B8" s="176"/>
      <c r="C8" s="176"/>
      <c r="D8" s="176"/>
    </row>
    <row r="9" spans="1:4" ht="16.5" customHeight="1">
      <c r="A9" s="180" t="s">
        <v>112</v>
      </c>
      <c r="B9" s="177" t="s">
        <v>106</v>
      </c>
      <c r="C9" s="177"/>
      <c r="D9" s="182" t="s">
        <v>25</v>
      </c>
    </row>
    <row r="10" spans="1:4" ht="15.75" customHeight="1" thickBot="1">
      <c r="A10" s="181"/>
      <c r="B10" s="81" t="s">
        <v>107</v>
      </c>
      <c r="C10" s="82" t="s">
        <v>108</v>
      </c>
      <c r="D10" s="183"/>
    </row>
    <row r="11" spans="1:4" ht="15.75" thickBot="1">
      <c r="A11" s="83" t="s">
        <v>48</v>
      </c>
      <c r="B11" s="84" t="s">
        <v>47</v>
      </c>
      <c r="C11" s="85"/>
      <c r="D11" s="27" t="e">
        <f>D12+D13+D14+D15+D16</f>
        <v>#REF!</v>
      </c>
    </row>
    <row r="12" spans="1:4" ht="45.75" customHeight="1">
      <c r="A12" s="86" t="s">
        <v>24</v>
      </c>
      <c r="B12" s="87"/>
      <c r="C12" s="88" t="s">
        <v>23</v>
      </c>
      <c r="D12" s="26" t="e">
        <f>#REF!</f>
        <v>#REF!</v>
      </c>
    </row>
    <row r="13" spans="1:4" ht="44.25" customHeight="1">
      <c r="A13" s="86" t="s">
        <v>116</v>
      </c>
      <c r="B13" s="87"/>
      <c r="C13" s="88" t="s">
        <v>18</v>
      </c>
      <c r="D13" s="26" t="e">
        <f>#REF!</f>
        <v>#REF!</v>
      </c>
    </row>
    <row r="14" spans="1:4" ht="27">
      <c r="A14" s="89" t="s">
        <v>22</v>
      </c>
      <c r="B14" s="90"/>
      <c r="C14" s="88" t="s">
        <v>21</v>
      </c>
      <c r="D14" s="26" t="e">
        <f>#REF!</f>
        <v>#REF!</v>
      </c>
    </row>
    <row r="15" spans="1:4" ht="13.5">
      <c r="A15" s="91" t="s">
        <v>51</v>
      </c>
      <c r="B15" s="87"/>
      <c r="C15" s="70" t="s">
        <v>44</v>
      </c>
      <c r="D15" s="26" t="e">
        <f>#REF!</f>
        <v>#REF!</v>
      </c>
    </row>
    <row r="16" spans="1:4" ht="14.25" thickBot="1">
      <c r="A16" s="92" t="s">
        <v>20</v>
      </c>
      <c r="B16" s="93"/>
      <c r="C16" s="94" t="s">
        <v>19</v>
      </c>
      <c r="D16" s="25" t="e">
        <f>#REF!</f>
        <v>#REF!</v>
      </c>
    </row>
    <row r="17" spans="1:4" ht="46.5" customHeight="1" thickBot="1">
      <c r="A17" s="95" t="s">
        <v>53</v>
      </c>
      <c r="B17" s="84" t="s">
        <v>52</v>
      </c>
      <c r="C17" s="85"/>
      <c r="D17" s="27" t="e">
        <f>D18</f>
        <v>#REF!</v>
      </c>
    </row>
    <row r="18" spans="1:4" ht="30.75" customHeight="1" thickBot="1">
      <c r="A18" s="89" t="s">
        <v>54</v>
      </c>
      <c r="B18" s="96"/>
      <c r="C18" s="70" t="s">
        <v>38</v>
      </c>
      <c r="D18" s="26" t="e">
        <f>#REF!</f>
        <v>#REF!</v>
      </c>
    </row>
    <row r="19" spans="1:4" ht="21.75" customHeight="1" thickBot="1">
      <c r="A19" s="97" t="s">
        <v>56</v>
      </c>
      <c r="B19" s="84" t="s">
        <v>55</v>
      </c>
      <c r="C19" s="85"/>
      <c r="D19" s="27" t="e">
        <f>D20+D24+D21+D22+D23</f>
        <v>#REF!</v>
      </c>
    </row>
    <row r="20" spans="1:4" ht="13.5">
      <c r="A20" s="80" t="s">
        <v>10</v>
      </c>
      <c r="B20" s="69"/>
      <c r="C20" s="70" t="s">
        <v>9</v>
      </c>
      <c r="D20" s="26" t="e">
        <f>#REF!</f>
        <v>#REF!</v>
      </c>
    </row>
    <row r="21" spans="1:4" ht="13.5">
      <c r="A21" s="80" t="s">
        <v>16</v>
      </c>
      <c r="B21" s="69"/>
      <c r="C21" s="70" t="s">
        <v>13</v>
      </c>
      <c r="D21" s="26" t="e">
        <f>#REF!</f>
        <v>#REF!</v>
      </c>
    </row>
    <row r="22" spans="1:4" ht="13.5">
      <c r="A22" s="80" t="s">
        <v>165</v>
      </c>
      <c r="B22" s="69"/>
      <c r="C22" s="70" t="s">
        <v>166</v>
      </c>
      <c r="D22" s="26" t="e">
        <f>#REF!</f>
        <v>#REF!</v>
      </c>
    </row>
    <row r="23" spans="1:4" ht="13.5">
      <c r="A23" s="80" t="s">
        <v>179</v>
      </c>
      <c r="B23" s="69"/>
      <c r="C23" s="70" t="s">
        <v>178</v>
      </c>
      <c r="D23" s="26" t="e">
        <f>#REF!</f>
        <v>#REF!</v>
      </c>
    </row>
    <row r="24" spans="1:4" ht="14.25" thickBot="1">
      <c r="A24" s="92" t="s">
        <v>12</v>
      </c>
      <c r="B24" s="98"/>
      <c r="C24" s="94" t="s">
        <v>11</v>
      </c>
      <c r="D24" s="25" t="e">
        <f>#REF!</f>
        <v>#REF!</v>
      </c>
    </row>
    <row r="25" spans="1:4" ht="24.75" customHeight="1" thickBot="1">
      <c r="A25" s="97" t="s">
        <v>109</v>
      </c>
      <c r="B25" s="84" t="s">
        <v>46</v>
      </c>
      <c r="C25" s="85"/>
      <c r="D25" s="27" t="e">
        <f>D27+D26+D29+D28</f>
        <v>#REF!</v>
      </c>
    </row>
    <row r="26" spans="1:4" ht="13.5">
      <c r="A26" s="80" t="s">
        <v>8</v>
      </c>
      <c r="B26" s="69"/>
      <c r="C26" s="70" t="s">
        <v>7</v>
      </c>
      <c r="D26" s="26" t="e">
        <f>#REF!</f>
        <v>#REF!</v>
      </c>
    </row>
    <row r="27" spans="1:4" ht="13.5">
      <c r="A27" s="80" t="s">
        <v>37</v>
      </c>
      <c r="B27" s="69"/>
      <c r="C27" s="70" t="s">
        <v>36</v>
      </c>
      <c r="D27" s="26" t="e">
        <f>#REF!</f>
        <v>#REF!</v>
      </c>
    </row>
    <row r="28" spans="1:4" ht="13.5">
      <c r="A28" s="80" t="s">
        <v>170</v>
      </c>
      <c r="B28" s="69"/>
      <c r="C28" s="70" t="s">
        <v>169</v>
      </c>
      <c r="D28" s="26" t="e">
        <f>#REF!</f>
        <v>#REF!</v>
      </c>
    </row>
    <row r="29" spans="1:4" ht="14.25" thickBot="1">
      <c r="A29" s="92" t="s">
        <v>168</v>
      </c>
      <c r="B29" s="98"/>
      <c r="C29" s="94" t="s">
        <v>167</v>
      </c>
      <c r="D29" s="25" t="e">
        <f>#REF!</f>
        <v>#REF!</v>
      </c>
    </row>
    <row r="30" spans="1:4" ht="20.25" customHeight="1" thickBot="1">
      <c r="A30" s="83" t="s">
        <v>110</v>
      </c>
      <c r="B30" s="84" t="s">
        <v>57</v>
      </c>
      <c r="C30" s="85"/>
      <c r="D30" s="27" t="e">
        <f>D31+D32+D35+D34+D33</f>
        <v>#REF!</v>
      </c>
    </row>
    <row r="31" spans="1:4" ht="13.5">
      <c r="A31" s="68" t="s">
        <v>32</v>
      </c>
      <c r="B31" s="69"/>
      <c r="C31" s="88" t="s">
        <v>33</v>
      </c>
      <c r="D31" s="26" t="e">
        <f>#REF!</f>
        <v>#REF!</v>
      </c>
    </row>
    <row r="32" spans="1:4" ht="13.5">
      <c r="A32" s="68" t="s">
        <v>4</v>
      </c>
      <c r="B32" s="69"/>
      <c r="C32" s="70" t="s">
        <v>3</v>
      </c>
      <c r="D32" s="26" t="e">
        <f>#REF!</f>
        <v>#REF!</v>
      </c>
    </row>
    <row r="33" spans="1:4" ht="13.5">
      <c r="A33" s="68" t="s">
        <v>182</v>
      </c>
      <c r="B33" s="69"/>
      <c r="C33" s="70" t="s">
        <v>183</v>
      </c>
      <c r="D33" s="26" t="e">
        <f>#REF!</f>
        <v>#REF!</v>
      </c>
    </row>
    <row r="34" spans="1:4" ht="13.5">
      <c r="A34" s="99" t="s">
        <v>43</v>
      </c>
      <c r="B34" s="100"/>
      <c r="C34" s="70" t="s">
        <v>42</v>
      </c>
      <c r="D34" s="26" t="e">
        <f>#REF!</f>
        <v>#REF!</v>
      </c>
    </row>
    <row r="35" spans="1:4" ht="14.25" thickBot="1">
      <c r="A35" s="101" t="s">
        <v>31</v>
      </c>
      <c r="B35" s="98"/>
      <c r="C35" s="94" t="s">
        <v>30</v>
      </c>
      <c r="D35" s="25" t="e">
        <f>#REF!</f>
        <v>#REF!</v>
      </c>
    </row>
    <row r="36" spans="1:4" ht="20.25" customHeight="1" thickBot="1">
      <c r="A36" s="83" t="s">
        <v>62</v>
      </c>
      <c r="B36" s="84" t="s">
        <v>58</v>
      </c>
      <c r="C36" s="85"/>
      <c r="D36" s="27" t="e">
        <f>D37</f>
        <v>#REF!</v>
      </c>
    </row>
    <row r="37" spans="1:4" ht="14.25" thickBot="1">
      <c r="A37" s="101" t="s">
        <v>2</v>
      </c>
      <c r="B37" s="98"/>
      <c r="C37" s="94" t="s">
        <v>1</v>
      </c>
      <c r="D37" s="25" t="e">
        <f>#REF!</f>
        <v>#REF!</v>
      </c>
    </row>
    <row r="38" spans="1:4" ht="20.25" customHeight="1" thickBot="1">
      <c r="A38" s="83" t="s">
        <v>49</v>
      </c>
      <c r="B38" s="84" t="s">
        <v>50</v>
      </c>
      <c r="C38" s="85"/>
      <c r="D38" s="27" t="e">
        <f>D39+D40+D41+D42+D43</f>
        <v>#REF!</v>
      </c>
    </row>
    <row r="39" spans="1:4" ht="15">
      <c r="A39" s="91" t="s">
        <v>17</v>
      </c>
      <c r="B39" s="102"/>
      <c r="C39" s="88" t="s">
        <v>45</v>
      </c>
      <c r="D39" s="26" t="e">
        <f>#REF!</f>
        <v>#REF!</v>
      </c>
    </row>
    <row r="40" spans="1:4" ht="13.5">
      <c r="A40" s="103" t="s">
        <v>15</v>
      </c>
      <c r="B40" s="100"/>
      <c r="C40" s="104" t="s">
        <v>14</v>
      </c>
      <c r="D40" s="105" t="e">
        <f>#REF!</f>
        <v>#REF!</v>
      </c>
    </row>
    <row r="41" spans="1:4" ht="13.5">
      <c r="A41" s="103" t="s">
        <v>40</v>
      </c>
      <c r="B41" s="100"/>
      <c r="C41" s="104" t="s">
        <v>39</v>
      </c>
      <c r="D41" s="105" t="e">
        <f>#REF!</f>
        <v>#REF!</v>
      </c>
    </row>
    <row r="42" spans="1:4" ht="13.5">
      <c r="A42" s="106" t="s">
        <v>34</v>
      </c>
      <c r="B42" s="100"/>
      <c r="C42" s="104" t="s">
        <v>35</v>
      </c>
      <c r="D42" s="105" t="e">
        <f>#REF!</f>
        <v>#REF!</v>
      </c>
    </row>
    <row r="43" spans="1:4" ht="14.25" thickBot="1">
      <c r="A43" s="101" t="s">
        <v>29</v>
      </c>
      <c r="B43" s="107"/>
      <c r="C43" s="94" t="s">
        <v>28</v>
      </c>
      <c r="D43" s="25" t="e">
        <f>#REF!</f>
        <v>#REF!</v>
      </c>
    </row>
    <row r="44" spans="1:4" ht="15.75" thickBot="1">
      <c r="A44" s="83" t="s">
        <v>63</v>
      </c>
      <c r="B44" s="84" t="s">
        <v>59</v>
      </c>
      <c r="C44" s="108"/>
      <c r="D44" s="27" t="e">
        <f>D45</f>
        <v>#REF!</v>
      </c>
    </row>
    <row r="45" spans="1:4" ht="14.25" thickBot="1">
      <c r="A45" s="101" t="s">
        <v>6</v>
      </c>
      <c r="B45" s="98"/>
      <c r="C45" s="94" t="s">
        <v>5</v>
      </c>
      <c r="D45" s="25" t="e">
        <f>#REF!</f>
        <v>#REF!</v>
      </c>
    </row>
    <row r="46" spans="1:4" ht="15.75" thickBot="1">
      <c r="A46" s="83" t="s">
        <v>122</v>
      </c>
      <c r="B46" s="84" t="s">
        <v>123</v>
      </c>
      <c r="C46" s="108"/>
      <c r="D46" s="27" t="e">
        <f>D47</f>
        <v>#REF!</v>
      </c>
    </row>
    <row r="47" spans="1:4" ht="14.25" thickBot="1">
      <c r="A47" s="109" t="s">
        <v>124</v>
      </c>
      <c r="B47" s="98"/>
      <c r="C47" s="94" t="s">
        <v>125</v>
      </c>
      <c r="D47" s="25" t="e">
        <f>#REF!</f>
        <v>#REF!</v>
      </c>
    </row>
    <row r="48" spans="1:4" ht="31.5" thickBot="1">
      <c r="A48" s="110" t="s">
        <v>113</v>
      </c>
      <c r="B48" s="84" t="s">
        <v>60</v>
      </c>
      <c r="C48" s="108"/>
      <c r="D48" s="27" t="e">
        <f>D49+D50</f>
        <v>#REF!</v>
      </c>
    </row>
    <row r="49" spans="1:4" ht="27">
      <c r="A49" s="109" t="s">
        <v>111</v>
      </c>
      <c r="B49" s="107"/>
      <c r="C49" s="94" t="s">
        <v>61</v>
      </c>
      <c r="D49" s="25" t="e">
        <f>#REF!</f>
        <v>#REF!</v>
      </c>
    </row>
    <row r="50" spans="1:4" ht="14.25" thickBot="1">
      <c r="A50" s="103" t="s">
        <v>163</v>
      </c>
      <c r="B50" s="100"/>
      <c r="C50" s="104" t="s">
        <v>164</v>
      </c>
      <c r="D50" s="105" t="e">
        <f>#REF!</f>
        <v>#REF!</v>
      </c>
    </row>
    <row r="51" spans="1:4" ht="18" thickBot="1">
      <c r="A51" s="178" t="s">
        <v>0</v>
      </c>
      <c r="B51" s="179"/>
      <c r="C51" s="179"/>
      <c r="D51" s="111" t="e">
        <f>D48+D46+D44+D38+D36+D30+D25+D19+D17+D11</f>
        <v>#REF!</v>
      </c>
    </row>
    <row r="52" spans="2:3" ht="12.75">
      <c r="B52" s="4"/>
      <c r="C52" s="4"/>
    </row>
  </sheetData>
  <sheetProtection/>
  <mergeCells count="5">
    <mergeCell ref="A8:D8"/>
    <mergeCell ref="B9:C9"/>
    <mergeCell ref="A51:C51"/>
    <mergeCell ref="A9:A10"/>
    <mergeCell ref="D9:D10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="85" zoomScaleNormal="85" zoomScalePageLayoutView="0" workbookViewId="0" topLeftCell="A1">
      <selection activeCell="A1" sqref="A1"/>
    </sheetView>
  </sheetViews>
  <sheetFormatPr defaultColWidth="10.140625" defaultRowHeight="15"/>
  <cols>
    <col min="1" max="1" width="3.8515625" style="117" customWidth="1"/>
    <col min="2" max="2" width="50.28125" style="118" customWidth="1"/>
    <col min="3" max="3" width="8.28125" style="121" customWidth="1"/>
    <col min="4" max="6" width="16.28125" style="151" customWidth="1"/>
    <col min="7" max="7" width="47.28125" style="118" customWidth="1"/>
    <col min="8" max="16384" width="10.140625" style="121" customWidth="1"/>
  </cols>
  <sheetData>
    <row r="1" spans="1:7" s="116" customFormat="1" ht="14.25">
      <c r="A1" s="113"/>
      <c r="B1" s="114"/>
      <c r="C1" s="30"/>
      <c r="D1" s="115"/>
      <c r="E1" s="115"/>
      <c r="F1" s="115"/>
      <c r="G1" s="66" t="s">
        <v>27</v>
      </c>
    </row>
    <row r="2" spans="1:7" s="116" customFormat="1" ht="14.25">
      <c r="A2" s="113"/>
      <c r="B2" s="114"/>
      <c r="C2" s="30"/>
      <c r="D2" s="115"/>
      <c r="E2" s="115"/>
      <c r="F2" s="115"/>
      <c r="G2" s="28" t="s">
        <v>26</v>
      </c>
    </row>
    <row r="3" spans="1:7" s="116" customFormat="1" ht="14.25">
      <c r="A3" s="113"/>
      <c r="B3" s="114"/>
      <c r="C3" s="30"/>
      <c r="D3" s="115"/>
      <c r="E3" s="115"/>
      <c r="F3" s="115"/>
      <c r="G3" s="28" t="s">
        <v>64</v>
      </c>
    </row>
    <row r="4" spans="1:7" s="116" customFormat="1" ht="14.25">
      <c r="A4" s="113"/>
      <c r="B4" s="114"/>
      <c r="C4" s="30"/>
      <c r="D4" s="115"/>
      <c r="E4" s="115"/>
      <c r="F4" s="115"/>
      <c r="G4" s="28" t="s">
        <v>162</v>
      </c>
    </row>
    <row r="5" spans="1:7" s="116" customFormat="1" ht="14.25">
      <c r="A5" s="113"/>
      <c r="B5" s="114"/>
      <c r="D5" s="115"/>
      <c r="E5" s="115"/>
      <c r="F5" s="115"/>
      <c r="G5" s="28" t="s">
        <v>295</v>
      </c>
    </row>
    <row r="6" spans="1:7" s="116" customFormat="1" ht="14.25">
      <c r="A6" s="113"/>
      <c r="B6" s="114"/>
      <c r="C6" s="30"/>
      <c r="D6" s="115"/>
      <c r="E6" s="115"/>
      <c r="F6" s="115"/>
      <c r="G6" s="31" t="s">
        <v>190</v>
      </c>
    </row>
    <row r="7" spans="3:7" ht="12.75">
      <c r="C7" s="119"/>
      <c r="D7" s="120"/>
      <c r="E7" s="120"/>
      <c r="F7" s="120"/>
      <c r="G7" s="119"/>
    </row>
    <row r="8" spans="1:7" ht="38.25" customHeight="1">
      <c r="A8" s="197" t="s">
        <v>291</v>
      </c>
      <c r="B8" s="197"/>
      <c r="C8" s="197"/>
      <c r="D8" s="197"/>
      <c r="E8" s="197"/>
      <c r="F8" s="197"/>
      <c r="G8" s="197"/>
    </row>
    <row r="9" spans="1:7" ht="15">
      <c r="A9" s="122"/>
      <c r="B9" s="123"/>
      <c r="C9" s="123"/>
      <c r="D9" s="198" t="s">
        <v>191</v>
      </c>
      <c r="E9" s="198"/>
      <c r="F9" s="198"/>
      <c r="G9" s="152" t="s">
        <v>192</v>
      </c>
    </row>
    <row r="10" spans="1:7" s="125" customFormat="1" ht="15" customHeight="1">
      <c r="A10" s="196" t="s">
        <v>193</v>
      </c>
      <c r="B10" s="196" t="s">
        <v>194</v>
      </c>
      <c r="C10" s="196" t="s">
        <v>195</v>
      </c>
      <c r="D10" s="193" t="s">
        <v>196</v>
      </c>
      <c r="E10" s="194" t="s">
        <v>197</v>
      </c>
      <c r="F10" s="195"/>
      <c r="G10" s="196" t="s">
        <v>198</v>
      </c>
    </row>
    <row r="11" spans="1:7" s="125" customFormat="1" ht="30.75">
      <c r="A11" s="196"/>
      <c r="B11" s="196"/>
      <c r="C11" s="196"/>
      <c r="D11" s="193"/>
      <c r="E11" s="124" t="s">
        <v>199</v>
      </c>
      <c r="F11" s="124" t="s">
        <v>200</v>
      </c>
      <c r="G11" s="196"/>
    </row>
    <row r="12" spans="1:7" s="126" customFormat="1" ht="17.25">
      <c r="A12" s="190" t="s">
        <v>201</v>
      </c>
      <c r="B12" s="191"/>
      <c r="C12" s="191"/>
      <c r="D12" s="191"/>
      <c r="E12" s="191"/>
      <c r="F12" s="191"/>
      <c r="G12" s="192"/>
    </row>
    <row r="13" spans="1:7" s="126" customFormat="1" ht="48" customHeight="1">
      <c r="A13" s="187" t="s">
        <v>202</v>
      </c>
      <c r="B13" s="188"/>
      <c r="C13" s="188"/>
      <c r="D13" s="188"/>
      <c r="E13" s="188"/>
      <c r="F13" s="188"/>
      <c r="G13" s="189"/>
    </row>
    <row r="14" spans="1:7" ht="30.75">
      <c r="A14" s="127">
        <v>1</v>
      </c>
      <c r="B14" s="128" t="s">
        <v>203</v>
      </c>
      <c r="C14" s="129">
        <v>2015</v>
      </c>
      <c r="D14" s="129">
        <f>E14+F14</f>
        <v>600</v>
      </c>
      <c r="E14" s="129">
        <v>100</v>
      </c>
      <c r="F14" s="129">
        <v>500</v>
      </c>
      <c r="G14" s="128" t="s">
        <v>204</v>
      </c>
    </row>
    <row r="15" spans="1:7" ht="48.75" customHeight="1">
      <c r="A15" s="127">
        <v>2</v>
      </c>
      <c r="B15" s="130" t="s">
        <v>205</v>
      </c>
      <c r="C15" s="129">
        <v>2014</v>
      </c>
      <c r="D15" s="129">
        <f>E15+F15</f>
        <v>174.2</v>
      </c>
      <c r="E15" s="129">
        <v>174.2</v>
      </c>
      <c r="F15" s="129"/>
      <c r="G15" s="131" t="s">
        <v>206</v>
      </c>
    </row>
    <row r="16" spans="1:7" ht="46.5">
      <c r="A16" s="127">
        <v>3</v>
      </c>
      <c r="B16" s="131" t="s">
        <v>207</v>
      </c>
      <c r="C16" s="129">
        <v>2014</v>
      </c>
      <c r="D16" s="129">
        <f>E16+F16</f>
        <v>1045</v>
      </c>
      <c r="E16" s="129">
        <f>760.9+284.1</f>
        <v>1045</v>
      </c>
      <c r="F16" s="129"/>
      <c r="G16" s="131" t="s">
        <v>208</v>
      </c>
    </row>
    <row r="17" spans="1:7" ht="15">
      <c r="A17" s="127"/>
      <c r="B17" s="132" t="s">
        <v>209</v>
      </c>
      <c r="C17" s="129"/>
      <c r="D17" s="133">
        <f>SUM(D14:D16)</f>
        <v>1819.2</v>
      </c>
      <c r="E17" s="133">
        <f>SUM(E14:E16)</f>
        <v>1319.2</v>
      </c>
      <c r="F17" s="133">
        <f>SUM(F14:F16)</f>
        <v>500</v>
      </c>
      <c r="G17" s="128"/>
    </row>
    <row r="18" spans="1:7" ht="15">
      <c r="A18" s="127"/>
      <c r="B18" s="132" t="s">
        <v>210</v>
      </c>
      <c r="C18" s="129"/>
      <c r="D18" s="134">
        <f>D17</f>
        <v>1819.2</v>
      </c>
      <c r="E18" s="134">
        <f>E17</f>
        <v>1319.2</v>
      </c>
      <c r="F18" s="134">
        <f>F17</f>
        <v>500</v>
      </c>
      <c r="G18" s="128"/>
    </row>
    <row r="19" spans="1:7" s="135" customFormat="1" ht="17.25">
      <c r="A19" s="184" t="s">
        <v>41</v>
      </c>
      <c r="B19" s="185"/>
      <c r="C19" s="185"/>
      <c r="D19" s="185"/>
      <c r="E19" s="185"/>
      <c r="F19" s="185"/>
      <c r="G19" s="186"/>
    </row>
    <row r="20" spans="1:7" s="135" customFormat="1" ht="58.5" customHeight="1">
      <c r="A20" s="184" t="s">
        <v>115</v>
      </c>
      <c r="B20" s="185"/>
      <c r="C20" s="185"/>
      <c r="D20" s="185"/>
      <c r="E20" s="185"/>
      <c r="F20" s="185"/>
      <c r="G20" s="186"/>
    </row>
    <row r="21" spans="1:7" ht="30.75">
      <c r="A21" s="127">
        <v>4</v>
      </c>
      <c r="B21" s="128" t="s">
        <v>211</v>
      </c>
      <c r="C21" s="129">
        <v>2015</v>
      </c>
      <c r="D21" s="136">
        <f>E21+F21</f>
        <v>11230</v>
      </c>
      <c r="E21" s="136">
        <v>230</v>
      </c>
      <c r="F21" s="136">
        <f>8000+3000</f>
        <v>11000</v>
      </c>
      <c r="G21" s="128" t="s">
        <v>212</v>
      </c>
    </row>
    <row r="22" spans="1:7" s="135" customFormat="1" ht="17.25">
      <c r="A22" s="127"/>
      <c r="B22" s="132" t="s">
        <v>209</v>
      </c>
      <c r="C22" s="129"/>
      <c r="D22" s="133">
        <f aca="true" t="shared" si="0" ref="D22:F23">D21</f>
        <v>11230</v>
      </c>
      <c r="E22" s="133">
        <f t="shared" si="0"/>
        <v>230</v>
      </c>
      <c r="F22" s="133">
        <f t="shared" si="0"/>
        <v>11000</v>
      </c>
      <c r="G22" s="128"/>
    </row>
    <row r="23" spans="1:7" s="135" customFormat="1" ht="17.25">
      <c r="A23" s="127"/>
      <c r="B23" s="132" t="s">
        <v>210</v>
      </c>
      <c r="C23" s="129"/>
      <c r="D23" s="134">
        <f t="shared" si="0"/>
        <v>11230</v>
      </c>
      <c r="E23" s="134">
        <f t="shared" si="0"/>
        <v>230</v>
      </c>
      <c r="F23" s="134">
        <f t="shared" si="0"/>
        <v>11000</v>
      </c>
      <c r="G23" s="128"/>
    </row>
    <row r="24" spans="1:7" s="126" customFormat="1" ht="17.25">
      <c r="A24" s="190" t="s">
        <v>213</v>
      </c>
      <c r="B24" s="191"/>
      <c r="C24" s="191"/>
      <c r="D24" s="191"/>
      <c r="E24" s="191"/>
      <c r="F24" s="191"/>
      <c r="G24" s="192"/>
    </row>
    <row r="25" spans="1:7" s="126" customFormat="1" ht="17.25" customHeight="1">
      <c r="A25" s="190" t="s">
        <v>214</v>
      </c>
      <c r="B25" s="191"/>
      <c r="C25" s="191"/>
      <c r="D25" s="191"/>
      <c r="E25" s="191"/>
      <c r="F25" s="191"/>
      <c r="G25" s="192"/>
    </row>
    <row r="26" spans="1:7" ht="45.75" customHeight="1">
      <c r="A26" s="127">
        <v>5</v>
      </c>
      <c r="B26" s="128" t="s">
        <v>215</v>
      </c>
      <c r="C26" s="129">
        <v>2014</v>
      </c>
      <c r="D26" s="136">
        <f aca="true" t="shared" si="1" ref="D26:D32">E26+F26</f>
        <v>700</v>
      </c>
      <c r="E26" s="136">
        <v>400</v>
      </c>
      <c r="F26" s="136">
        <v>300</v>
      </c>
      <c r="G26" s="127" t="s">
        <v>216</v>
      </c>
    </row>
    <row r="27" spans="1:7" ht="45.75" customHeight="1">
      <c r="A27" s="127">
        <v>6</v>
      </c>
      <c r="B27" s="128" t="s">
        <v>217</v>
      </c>
      <c r="C27" s="129">
        <v>2015</v>
      </c>
      <c r="D27" s="136">
        <f t="shared" si="1"/>
        <v>350</v>
      </c>
      <c r="E27" s="136"/>
      <c r="F27" s="136">
        <v>350</v>
      </c>
      <c r="G27" s="127" t="s">
        <v>218</v>
      </c>
    </row>
    <row r="28" spans="1:7" ht="45.75" customHeight="1">
      <c r="A28" s="127">
        <v>7</v>
      </c>
      <c r="B28" s="128" t="s">
        <v>219</v>
      </c>
      <c r="C28" s="129">
        <v>2015</v>
      </c>
      <c r="D28" s="136">
        <f t="shared" si="1"/>
        <v>350</v>
      </c>
      <c r="E28" s="136"/>
      <c r="F28" s="136">
        <v>350</v>
      </c>
      <c r="G28" s="127" t="s">
        <v>220</v>
      </c>
    </row>
    <row r="29" spans="1:7" ht="62.25">
      <c r="A29" s="127">
        <v>8</v>
      </c>
      <c r="B29" s="128" t="s">
        <v>221</v>
      </c>
      <c r="C29" s="129">
        <v>2014</v>
      </c>
      <c r="D29" s="136">
        <f t="shared" si="1"/>
        <v>370.3</v>
      </c>
      <c r="E29" s="136">
        <v>370.3</v>
      </c>
      <c r="F29" s="136"/>
      <c r="G29" s="128" t="s">
        <v>222</v>
      </c>
    </row>
    <row r="30" spans="1:7" ht="30.75">
      <c r="A30" s="127">
        <v>9</v>
      </c>
      <c r="B30" s="128" t="s">
        <v>223</v>
      </c>
      <c r="C30" s="129">
        <v>2015</v>
      </c>
      <c r="D30" s="136">
        <f t="shared" si="1"/>
        <v>320</v>
      </c>
      <c r="E30" s="136">
        <v>235</v>
      </c>
      <c r="F30" s="136">
        <v>85</v>
      </c>
      <c r="G30" s="128" t="s">
        <v>224</v>
      </c>
    </row>
    <row r="31" spans="1:7" ht="49.5" customHeight="1">
      <c r="A31" s="127">
        <v>10</v>
      </c>
      <c r="B31" s="128" t="s">
        <v>225</v>
      </c>
      <c r="C31" s="129">
        <v>2014</v>
      </c>
      <c r="D31" s="136">
        <f t="shared" si="1"/>
        <v>475.4</v>
      </c>
      <c r="E31" s="136">
        <v>95.4</v>
      </c>
      <c r="F31" s="136">
        <v>380</v>
      </c>
      <c r="G31" s="128" t="s">
        <v>226</v>
      </c>
    </row>
    <row r="32" spans="1:7" ht="33" customHeight="1">
      <c r="A32" s="127">
        <v>11</v>
      </c>
      <c r="B32" s="128" t="s">
        <v>227</v>
      </c>
      <c r="C32" s="129">
        <v>2015</v>
      </c>
      <c r="D32" s="136">
        <f t="shared" si="1"/>
        <v>300</v>
      </c>
      <c r="E32" s="136"/>
      <c r="F32" s="136">
        <v>300</v>
      </c>
      <c r="G32" s="128" t="s">
        <v>228</v>
      </c>
    </row>
    <row r="33" spans="1:7" ht="15">
      <c r="A33" s="127"/>
      <c r="B33" s="132" t="s">
        <v>209</v>
      </c>
      <c r="C33" s="133"/>
      <c r="D33" s="137">
        <f>SUM(D26:D32)</f>
        <v>2865.7000000000003</v>
      </c>
      <c r="E33" s="137">
        <f>SUM(E26:E32)</f>
        <v>1100.7</v>
      </c>
      <c r="F33" s="137">
        <f>SUM(F26:F32)</f>
        <v>1765</v>
      </c>
      <c r="G33" s="132"/>
    </row>
    <row r="34" spans="1:7" s="126" customFormat="1" ht="39" customHeight="1">
      <c r="A34" s="187" t="s">
        <v>229</v>
      </c>
      <c r="B34" s="188"/>
      <c r="C34" s="188"/>
      <c r="D34" s="188"/>
      <c r="E34" s="188"/>
      <c r="F34" s="188"/>
      <c r="G34" s="189"/>
    </row>
    <row r="35" spans="1:7" ht="30" customHeight="1">
      <c r="A35" s="127">
        <v>12</v>
      </c>
      <c r="B35" s="128" t="s">
        <v>230</v>
      </c>
      <c r="C35" s="129">
        <v>2015</v>
      </c>
      <c r="D35" s="136">
        <f aca="true" t="shared" si="2" ref="D35:D50">E35+F35</f>
        <v>700</v>
      </c>
      <c r="E35" s="136"/>
      <c r="F35" s="136">
        <v>700</v>
      </c>
      <c r="G35" s="128" t="s">
        <v>231</v>
      </c>
    </row>
    <row r="36" spans="1:7" ht="30.75">
      <c r="A36" s="127">
        <v>13</v>
      </c>
      <c r="B36" s="128" t="s">
        <v>232</v>
      </c>
      <c r="C36" s="129">
        <v>2015</v>
      </c>
      <c r="D36" s="136">
        <f t="shared" si="2"/>
        <v>650</v>
      </c>
      <c r="E36" s="136"/>
      <c r="F36" s="136">
        <v>650</v>
      </c>
      <c r="G36" s="128" t="s">
        <v>231</v>
      </c>
    </row>
    <row r="37" spans="1:7" ht="46.5">
      <c r="A37" s="127">
        <v>14</v>
      </c>
      <c r="B37" s="128" t="s">
        <v>233</v>
      </c>
      <c r="C37" s="129">
        <v>2015</v>
      </c>
      <c r="D37" s="136">
        <f t="shared" si="2"/>
        <v>3657.2000000000003</v>
      </c>
      <c r="E37" s="136">
        <f>7000-3342.7-0.1</f>
        <v>3657.2000000000003</v>
      </c>
      <c r="F37" s="136"/>
      <c r="G37" s="128" t="s">
        <v>234</v>
      </c>
    </row>
    <row r="38" spans="1:7" ht="30.75">
      <c r="A38" s="127">
        <v>15</v>
      </c>
      <c r="B38" s="128" t="s">
        <v>235</v>
      </c>
      <c r="C38" s="129">
        <v>2015</v>
      </c>
      <c r="D38" s="136">
        <f t="shared" si="2"/>
        <v>500</v>
      </c>
      <c r="E38" s="136"/>
      <c r="F38" s="136">
        <v>500</v>
      </c>
      <c r="G38" s="128" t="s">
        <v>231</v>
      </c>
    </row>
    <row r="39" spans="1:7" ht="30.75">
      <c r="A39" s="127">
        <v>16</v>
      </c>
      <c r="B39" s="128" t="s">
        <v>236</v>
      </c>
      <c r="C39" s="129">
        <v>2015</v>
      </c>
      <c r="D39" s="136">
        <f t="shared" si="2"/>
        <v>600</v>
      </c>
      <c r="E39" s="136"/>
      <c r="F39" s="136">
        <v>600</v>
      </c>
      <c r="G39" s="128" t="s">
        <v>237</v>
      </c>
    </row>
    <row r="40" spans="1:7" ht="30.75">
      <c r="A40" s="127">
        <v>17</v>
      </c>
      <c r="B40" s="128" t="s">
        <v>238</v>
      </c>
      <c r="C40" s="129">
        <v>2015</v>
      </c>
      <c r="D40" s="136">
        <f t="shared" si="2"/>
        <v>580</v>
      </c>
      <c r="E40" s="136"/>
      <c r="F40" s="136">
        <v>580</v>
      </c>
      <c r="G40" s="128" t="s">
        <v>239</v>
      </c>
    </row>
    <row r="41" spans="1:7" ht="46.5">
      <c r="A41" s="127">
        <v>18</v>
      </c>
      <c r="B41" s="128" t="s">
        <v>240</v>
      </c>
      <c r="C41" s="129">
        <v>2014</v>
      </c>
      <c r="D41" s="136">
        <f t="shared" si="2"/>
        <v>1065</v>
      </c>
      <c r="E41" s="136">
        <f>50+1015</f>
        <v>1065</v>
      </c>
      <c r="F41" s="136"/>
      <c r="G41" s="128" t="s">
        <v>241</v>
      </c>
    </row>
    <row r="42" spans="1:7" ht="30.75">
      <c r="A42" s="127">
        <v>19</v>
      </c>
      <c r="B42" s="128" t="s">
        <v>242</v>
      </c>
      <c r="C42" s="129">
        <v>2015</v>
      </c>
      <c r="D42" s="136">
        <f t="shared" si="2"/>
        <v>400</v>
      </c>
      <c r="E42" s="136"/>
      <c r="F42" s="136">
        <v>400</v>
      </c>
      <c r="G42" s="128" t="s">
        <v>243</v>
      </c>
    </row>
    <row r="43" spans="1:7" ht="30.75">
      <c r="A43" s="127">
        <v>20</v>
      </c>
      <c r="B43" s="128" t="s">
        <v>244</v>
      </c>
      <c r="C43" s="129">
        <v>2015</v>
      </c>
      <c r="D43" s="136">
        <f t="shared" si="2"/>
        <v>470</v>
      </c>
      <c r="E43" s="136"/>
      <c r="F43" s="136">
        <v>470</v>
      </c>
      <c r="G43" s="128" t="s">
        <v>231</v>
      </c>
    </row>
    <row r="44" spans="1:7" ht="30.75">
      <c r="A44" s="127">
        <v>21</v>
      </c>
      <c r="B44" s="128" t="s">
        <v>245</v>
      </c>
      <c r="C44" s="129">
        <v>2015</v>
      </c>
      <c r="D44" s="136">
        <f t="shared" si="2"/>
        <v>1100</v>
      </c>
      <c r="E44" s="136"/>
      <c r="F44" s="136">
        <f>500+600</f>
        <v>1100</v>
      </c>
      <c r="G44" s="128" t="s">
        <v>246</v>
      </c>
    </row>
    <row r="45" spans="1:7" ht="30.75">
      <c r="A45" s="127">
        <v>22</v>
      </c>
      <c r="B45" s="128" t="s">
        <v>247</v>
      </c>
      <c r="C45" s="129">
        <v>2015</v>
      </c>
      <c r="D45" s="136">
        <f t="shared" si="2"/>
        <v>300</v>
      </c>
      <c r="E45" s="136"/>
      <c r="F45" s="136">
        <v>300</v>
      </c>
      <c r="G45" s="128" t="s">
        <v>248</v>
      </c>
    </row>
    <row r="46" spans="1:7" ht="30.75">
      <c r="A46" s="127">
        <v>23</v>
      </c>
      <c r="B46" s="128" t="s">
        <v>249</v>
      </c>
      <c r="C46" s="129">
        <v>2015</v>
      </c>
      <c r="D46" s="136">
        <f t="shared" si="2"/>
        <v>100</v>
      </c>
      <c r="E46" s="136"/>
      <c r="F46" s="136">
        <v>100</v>
      </c>
      <c r="G46" s="128" t="s">
        <v>250</v>
      </c>
    </row>
    <row r="47" spans="1:7" ht="30.75">
      <c r="A47" s="127">
        <v>24</v>
      </c>
      <c r="B47" s="128" t="s">
        <v>251</v>
      </c>
      <c r="C47" s="129" t="s">
        <v>252</v>
      </c>
      <c r="D47" s="136">
        <f t="shared" si="2"/>
        <v>61902.6</v>
      </c>
      <c r="E47" s="136">
        <f>39374.6</f>
        <v>39374.6</v>
      </c>
      <c r="F47" s="136">
        <f>19768+2760</f>
        <v>22528</v>
      </c>
      <c r="G47" s="128" t="s">
        <v>253</v>
      </c>
    </row>
    <row r="48" spans="1:7" ht="30.75">
      <c r="A48" s="127">
        <v>25</v>
      </c>
      <c r="B48" s="128" t="s">
        <v>254</v>
      </c>
      <c r="C48" s="129">
        <v>2015</v>
      </c>
      <c r="D48" s="136">
        <f t="shared" si="2"/>
        <v>965</v>
      </c>
      <c r="E48" s="136"/>
      <c r="F48" s="136">
        <v>965</v>
      </c>
      <c r="G48" s="128" t="s">
        <v>255</v>
      </c>
    </row>
    <row r="49" spans="1:7" ht="30.75">
      <c r="A49" s="127">
        <v>27</v>
      </c>
      <c r="B49" s="128" t="s">
        <v>256</v>
      </c>
      <c r="C49" s="129">
        <v>2015</v>
      </c>
      <c r="D49" s="136">
        <f t="shared" si="2"/>
        <v>200</v>
      </c>
      <c r="E49" s="136"/>
      <c r="F49" s="136">
        <v>200</v>
      </c>
      <c r="G49" s="128" t="s">
        <v>257</v>
      </c>
    </row>
    <row r="50" spans="1:7" ht="15">
      <c r="A50" s="127">
        <v>28</v>
      </c>
      <c r="B50" s="128" t="s">
        <v>258</v>
      </c>
      <c r="C50" s="129">
        <v>2015</v>
      </c>
      <c r="D50" s="136">
        <f t="shared" si="2"/>
        <v>200</v>
      </c>
      <c r="E50" s="136"/>
      <c r="F50" s="136">
        <v>200</v>
      </c>
      <c r="G50" s="128" t="s">
        <v>231</v>
      </c>
    </row>
    <row r="51" spans="1:7" ht="15">
      <c r="A51" s="127"/>
      <c r="B51" s="132" t="s">
        <v>259</v>
      </c>
      <c r="C51" s="133"/>
      <c r="D51" s="137">
        <f>SUM(D35:D50)</f>
        <v>73389.8</v>
      </c>
      <c r="E51" s="137">
        <f>SUM(E35:E50)</f>
        <v>44096.8</v>
      </c>
      <c r="F51" s="137">
        <f>SUM(F35:F50)</f>
        <v>29293</v>
      </c>
      <c r="G51" s="132"/>
    </row>
    <row r="52" spans="1:7" ht="18">
      <c r="A52" s="187" t="s">
        <v>260</v>
      </c>
      <c r="B52" s="188"/>
      <c r="C52" s="188"/>
      <c r="D52" s="188"/>
      <c r="E52" s="188"/>
      <c r="F52" s="188"/>
      <c r="G52" s="189"/>
    </row>
    <row r="53" spans="1:7" ht="30.75">
      <c r="A53" s="127">
        <v>28</v>
      </c>
      <c r="B53" s="128" t="s">
        <v>261</v>
      </c>
      <c r="C53" s="129">
        <v>2015</v>
      </c>
      <c r="D53" s="129">
        <f>E53+F53</f>
        <v>500</v>
      </c>
      <c r="E53" s="129">
        <v>500</v>
      </c>
      <c r="F53" s="129"/>
      <c r="G53" s="128" t="s">
        <v>262</v>
      </c>
    </row>
    <row r="54" spans="1:7" ht="30.75">
      <c r="A54" s="127">
        <v>29</v>
      </c>
      <c r="B54" s="128" t="s">
        <v>263</v>
      </c>
      <c r="C54" s="129">
        <v>2014</v>
      </c>
      <c r="D54" s="129">
        <f>E54+F54</f>
        <v>300</v>
      </c>
      <c r="E54" s="129">
        <v>300</v>
      </c>
      <c r="F54" s="129"/>
      <c r="G54" s="131" t="s">
        <v>264</v>
      </c>
    </row>
    <row r="55" spans="1:7" ht="51.75" customHeight="1">
      <c r="A55" s="127">
        <v>30</v>
      </c>
      <c r="B55" s="128" t="s">
        <v>265</v>
      </c>
      <c r="C55" s="129" t="s">
        <v>252</v>
      </c>
      <c r="D55" s="129">
        <f>E55+F55</f>
        <v>575.1</v>
      </c>
      <c r="E55" s="129">
        <v>188.1</v>
      </c>
      <c r="F55" s="129">
        <v>387</v>
      </c>
      <c r="G55" s="131" t="s">
        <v>266</v>
      </c>
    </row>
    <row r="56" spans="1:7" ht="62.25">
      <c r="A56" s="127">
        <v>31</v>
      </c>
      <c r="B56" s="128" t="s">
        <v>267</v>
      </c>
      <c r="C56" s="129">
        <v>2015</v>
      </c>
      <c r="D56" s="129">
        <f>E56+F56</f>
        <v>500</v>
      </c>
      <c r="E56" s="129"/>
      <c r="F56" s="129">
        <v>500</v>
      </c>
      <c r="G56" s="131" t="s">
        <v>268</v>
      </c>
    </row>
    <row r="57" spans="1:7" ht="15">
      <c r="A57" s="127"/>
      <c r="B57" s="132" t="s">
        <v>259</v>
      </c>
      <c r="C57" s="129"/>
      <c r="D57" s="138">
        <f>SUM(D53:D56)</f>
        <v>1875.1</v>
      </c>
      <c r="E57" s="138">
        <f>SUM(E53:E56)</f>
        <v>988.1</v>
      </c>
      <c r="F57" s="138">
        <f>SUM(F53:F56)</f>
        <v>887</v>
      </c>
      <c r="G57" s="128"/>
    </row>
    <row r="58" spans="1:7" ht="15">
      <c r="A58" s="139"/>
      <c r="B58" s="140" t="s">
        <v>210</v>
      </c>
      <c r="C58" s="141"/>
      <c r="D58" s="142">
        <f>D57+D51+D33</f>
        <v>78130.6</v>
      </c>
      <c r="E58" s="142">
        <f>E57+E51+E33</f>
        <v>46185.6</v>
      </c>
      <c r="F58" s="142">
        <f>F57+F51+F33</f>
        <v>31945</v>
      </c>
      <c r="G58" s="143"/>
    </row>
    <row r="59" spans="1:7" ht="33.75" customHeight="1">
      <c r="A59" s="184" t="s">
        <v>269</v>
      </c>
      <c r="B59" s="185"/>
      <c r="C59" s="185"/>
      <c r="D59" s="185"/>
      <c r="E59" s="185"/>
      <c r="F59" s="185"/>
      <c r="G59" s="186"/>
    </row>
    <row r="60" spans="1:7" ht="18">
      <c r="A60" s="187" t="s">
        <v>270</v>
      </c>
      <c r="B60" s="188"/>
      <c r="C60" s="188"/>
      <c r="D60" s="188"/>
      <c r="E60" s="188"/>
      <c r="F60" s="188"/>
      <c r="G60" s="189"/>
    </row>
    <row r="61" spans="1:7" ht="46.5">
      <c r="A61" s="127">
        <v>32</v>
      </c>
      <c r="B61" s="128" t="s">
        <v>271</v>
      </c>
      <c r="C61" s="129">
        <v>2014</v>
      </c>
      <c r="D61" s="129">
        <f>E61+F61</f>
        <v>288.8</v>
      </c>
      <c r="E61" s="129">
        <v>288.8</v>
      </c>
      <c r="F61" s="129">
        <v>0</v>
      </c>
      <c r="G61" s="131" t="s">
        <v>272</v>
      </c>
    </row>
    <row r="62" spans="1:7" ht="15">
      <c r="A62" s="127"/>
      <c r="B62" s="132" t="s">
        <v>273</v>
      </c>
      <c r="C62" s="129"/>
      <c r="D62" s="133">
        <f>SUM(D61:D61)</f>
        <v>288.8</v>
      </c>
      <c r="E62" s="133">
        <f>SUM(E61:E61)</f>
        <v>288.8</v>
      </c>
      <c r="F62" s="133">
        <f>SUM(F61:F61)</f>
        <v>0</v>
      </c>
      <c r="G62" s="128"/>
    </row>
    <row r="63" spans="1:7" ht="33.75" customHeight="1">
      <c r="A63" s="184" t="s">
        <v>114</v>
      </c>
      <c r="B63" s="185"/>
      <c r="C63" s="185"/>
      <c r="D63" s="185"/>
      <c r="E63" s="185"/>
      <c r="F63" s="185"/>
      <c r="G63" s="186"/>
    </row>
    <row r="64" spans="1:7" ht="18">
      <c r="A64" s="187" t="s">
        <v>274</v>
      </c>
      <c r="B64" s="188"/>
      <c r="C64" s="188"/>
      <c r="D64" s="188"/>
      <c r="E64" s="188"/>
      <c r="F64" s="188"/>
      <c r="G64" s="189"/>
    </row>
    <row r="65" spans="1:7" ht="78">
      <c r="A65" s="127">
        <v>33</v>
      </c>
      <c r="B65" s="131" t="s">
        <v>275</v>
      </c>
      <c r="C65" s="129" t="s">
        <v>252</v>
      </c>
      <c r="D65" s="144">
        <f>E65+F65</f>
        <v>133</v>
      </c>
      <c r="E65" s="144">
        <v>133</v>
      </c>
      <c r="F65" s="144"/>
      <c r="G65" s="131" t="s">
        <v>276</v>
      </c>
    </row>
    <row r="66" spans="1:7" ht="93">
      <c r="A66" s="127">
        <v>34</v>
      </c>
      <c r="B66" s="131" t="s">
        <v>277</v>
      </c>
      <c r="C66" s="129" t="s">
        <v>252</v>
      </c>
      <c r="D66" s="144">
        <f>E66+F66</f>
        <v>917</v>
      </c>
      <c r="E66" s="144">
        <v>917</v>
      </c>
      <c r="F66" s="144"/>
      <c r="G66" s="131" t="s">
        <v>278</v>
      </c>
    </row>
    <row r="67" spans="1:7" ht="15">
      <c r="A67" s="127"/>
      <c r="B67" s="132" t="s">
        <v>273</v>
      </c>
      <c r="C67" s="129"/>
      <c r="D67" s="134">
        <f>SUM(D65:D66)</f>
        <v>1050</v>
      </c>
      <c r="E67" s="134">
        <f>SUM(E65:E66)</f>
        <v>1050</v>
      </c>
      <c r="F67" s="134">
        <f>SUM(F65:F66)</f>
        <v>0</v>
      </c>
      <c r="G67" s="128"/>
    </row>
    <row r="68" spans="1:7" ht="15">
      <c r="A68" s="145"/>
      <c r="B68" s="67" t="s">
        <v>279</v>
      </c>
      <c r="C68" s="146"/>
      <c r="D68" s="147">
        <f>D18+D58+D67+D62+D23</f>
        <v>92518.6</v>
      </c>
      <c r="E68" s="147">
        <f>E18+E58+E67+E62+E23</f>
        <v>49073.6</v>
      </c>
      <c r="F68" s="147">
        <f>F18+F58+F67+F62+F23</f>
        <v>43445</v>
      </c>
      <c r="G68" s="148"/>
    </row>
    <row r="71" spans="2:6" ht="15">
      <c r="B71" s="149"/>
      <c r="C71" s="149"/>
      <c r="D71" s="150"/>
      <c r="E71" s="150"/>
      <c r="F71" s="150"/>
    </row>
  </sheetData>
  <sheetProtection/>
  <mergeCells count="20">
    <mergeCell ref="D10:D11"/>
    <mergeCell ref="E10:F10"/>
    <mergeCell ref="G10:G11"/>
    <mergeCell ref="A12:G12"/>
    <mergeCell ref="A13:G13"/>
    <mergeCell ref="A8:G8"/>
    <mergeCell ref="D9:F9"/>
    <mergeCell ref="A10:A11"/>
    <mergeCell ref="B10:B11"/>
    <mergeCell ref="C10:C11"/>
    <mergeCell ref="A59:G59"/>
    <mergeCell ref="A60:G60"/>
    <mergeCell ref="A63:G63"/>
    <mergeCell ref="A64:G64"/>
    <mergeCell ref="A19:G19"/>
    <mergeCell ref="A20:G20"/>
    <mergeCell ref="A24:G24"/>
    <mergeCell ref="A25:G25"/>
    <mergeCell ref="A34:G34"/>
    <mergeCell ref="A52:G52"/>
  </mergeCells>
  <printOptions/>
  <pageMargins left="0.5905511811023623" right="0.5905511811023623" top="0.3937007874015748" bottom="0.3937007874015748" header="0.5118110236220472" footer="0.5118110236220472"/>
  <pageSetup fitToHeight="8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78.8515625" style="165" customWidth="1"/>
    <col min="2" max="2" width="14.421875" style="165" customWidth="1"/>
    <col min="3" max="16384" width="8.7109375" style="165" customWidth="1"/>
  </cols>
  <sheetData>
    <row r="1" spans="1:2" s="29" customFormat="1" ht="15" customHeight="1">
      <c r="A1" s="23"/>
      <c r="B1" s="23" t="s">
        <v>27</v>
      </c>
    </row>
    <row r="2" spans="1:2" s="29" customFormat="1" ht="15" customHeight="1">
      <c r="A2" s="24"/>
      <c r="B2" s="24" t="s">
        <v>26</v>
      </c>
    </row>
    <row r="3" spans="1:2" s="29" customFormat="1" ht="15" customHeight="1">
      <c r="A3" s="24"/>
      <c r="B3" s="24" t="s">
        <v>64</v>
      </c>
    </row>
    <row r="4" spans="1:2" s="29" customFormat="1" ht="15" customHeight="1">
      <c r="A4" s="24"/>
      <c r="B4" s="24" t="s">
        <v>162</v>
      </c>
    </row>
    <row r="5" spans="1:2" s="29" customFormat="1" ht="15" customHeight="1">
      <c r="A5" s="24"/>
      <c r="B5" s="24" t="s">
        <v>292</v>
      </c>
    </row>
    <row r="6" spans="1:2" s="29" customFormat="1" ht="15" customHeight="1">
      <c r="A6" s="31"/>
      <c r="B6" s="30"/>
    </row>
    <row r="8" spans="1:2" ht="58.5" customHeight="1">
      <c r="A8" s="199" t="s">
        <v>287</v>
      </c>
      <c r="B8" s="199"/>
    </row>
    <row r="11" spans="1:2" s="168" customFormat="1" ht="39" customHeight="1">
      <c r="A11" s="166" t="s">
        <v>156</v>
      </c>
      <c r="B11" s="167" t="s">
        <v>288</v>
      </c>
    </row>
    <row r="12" spans="1:2" s="168" customFormat="1" ht="39" customHeight="1" hidden="1">
      <c r="A12" s="166"/>
      <c r="B12" s="167"/>
    </row>
    <row r="13" spans="1:2" s="168" customFormat="1" ht="39" customHeight="1" hidden="1">
      <c r="A13" s="166"/>
      <c r="B13" s="167"/>
    </row>
    <row r="14" spans="1:2" s="168" customFormat="1" ht="39" customHeight="1">
      <c r="A14" s="169" t="s">
        <v>289</v>
      </c>
      <c r="B14" s="167">
        <f>B15</f>
        <v>265</v>
      </c>
    </row>
    <row r="15" spans="1:2" ht="18">
      <c r="A15" s="169" t="s">
        <v>290</v>
      </c>
      <c r="B15" s="170">
        <v>265</v>
      </c>
    </row>
    <row r="16" spans="1:2" ht="18">
      <c r="A16" s="171" t="s">
        <v>286</v>
      </c>
      <c r="B16" s="172">
        <f>B14</f>
        <v>265</v>
      </c>
    </row>
  </sheetData>
  <sheetProtection/>
  <mergeCells count="1">
    <mergeCell ref="A8:B8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2.28125" style="157" customWidth="1"/>
    <col min="2" max="3" width="18.57421875" style="157" customWidth="1"/>
    <col min="4" max="16384" width="8.8515625" style="157" customWidth="1"/>
  </cols>
  <sheetData>
    <row r="1" s="155" customFormat="1" ht="12.75">
      <c r="C1" s="23" t="s">
        <v>27</v>
      </c>
    </row>
    <row r="2" s="155" customFormat="1" ht="12.75">
      <c r="C2" s="24" t="s">
        <v>26</v>
      </c>
    </row>
    <row r="3" s="155" customFormat="1" ht="12.75">
      <c r="C3" s="24" t="s">
        <v>64</v>
      </c>
    </row>
    <row r="4" s="155" customFormat="1" ht="12.75">
      <c r="C4" s="24" t="s">
        <v>162</v>
      </c>
    </row>
    <row r="5" spans="1:3" s="155" customFormat="1" ht="12.75">
      <c r="A5" s="156"/>
      <c r="C5" s="24" t="s">
        <v>294</v>
      </c>
    </row>
    <row r="6" ht="18">
      <c r="C6" s="71" t="s">
        <v>282</v>
      </c>
    </row>
    <row r="7" spans="2:3" ht="18">
      <c r="B7" s="71"/>
      <c r="C7" s="71"/>
    </row>
    <row r="8" spans="1:3" ht="78" customHeight="1">
      <c r="A8" s="200" t="s">
        <v>283</v>
      </c>
      <c r="B8" s="200"/>
      <c r="C8" s="200"/>
    </row>
    <row r="9" spans="1:3" ht="15" customHeight="1">
      <c r="A9" s="173"/>
      <c r="B9" s="173"/>
      <c r="C9" s="173"/>
    </row>
    <row r="10" spans="1:3" s="160" customFormat="1" ht="198">
      <c r="A10" s="158" t="s">
        <v>156</v>
      </c>
      <c r="B10" s="159" t="s">
        <v>284</v>
      </c>
      <c r="C10" s="159" t="s">
        <v>285</v>
      </c>
    </row>
    <row r="11" spans="1:3" ht="18">
      <c r="A11" s="161" t="s">
        <v>158</v>
      </c>
      <c r="B11" s="162"/>
      <c r="C11" s="162">
        <f>18140.1+11126.2</f>
        <v>29266.3</v>
      </c>
    </row>
    <row r="12" spans="1:3" ht="18">
      <c r="A12" s="64" t="s">
        <v>187</v>
      </c>
      <c r="B12" s="162"/>
      <c r="C12" s="162">
        <f>2387.4+4385.8</f>
        <v>6773.200000000001</v>
      </c>
    </row>
    <row r="13" spans="1:3" ht="18">
      <c r="A13" s="65" t="s">
        <v>159</v>
      </c>
      <c r="B13" s="162">
        <v>21579.7</v>
      </c>
      <c r="C13" s="162">
        <f>17453.8+9298.4</f>
        <v>26752.199999999997</v>
      </c>
    </row>
    <row r="14" spans="1:3" ht="18">
      <c r="A14" s="65" t="s">
        <v>157</v>
      </c>
      <c r="B14" s="162">
        <f>520.1+2168</f>
        <v>2688.1</v>
      </c>
      <c r="C14" s="162"/>
    </row>
    <row r="15" spans="1:3" ht="18">
      <c r="A15" s="163" t="s">
        <v>286</v>
      </c>
      <c r="B15" s="164">
        <f>B11+B12+B13+B14</f>
        <v>24267.8</v>
      </c>
      <c r="C15" s="164">
        <f>C11+C12+C13</f>
        <v>62791.7</v>
      </c>
    </row>
  </sheetData>
  <sheetProtection/>
  <mergeCells count="1">
    <mergeCell ref="A8:C8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Sovet2</cp:lastModifiedBy>
  <cp:lastPrinted>2015-12-30T06:52:36Z</cp:lastPrinted>
  <dcterms:created xsi:type="dcterms:W3CDTF">2013-10-22T11:59:53Z</dcterms:created>
  <dcterms:modified xsi:type="dcterms:W3CDTF">2015-12-30T09:15:15Z</dcterms:modified>
  <cp:category/>
  <cp:version/>
  <cp:contentType/>
  <cp:contentStatus/>
</cp:coreProperties>
</file>