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.1" sheetId="1" r:id="rId1"/>
    <sheet name="Пр.2" sheetId="2" r:id="rId2"/>
    <sheet name="Пр.3" sheetId="3" r:id="rId3"/>
    <sheet name="Пр.6" sheetId="4" r:id="rId4"/>
    <sheet name="Пр.10" sheetId="5" r:id="rId5"/>
  </sheets>
  <definedNames>
    <definedName name="_xlnm.Print_Titles" localSheetId="0">'Пр.1'!$11:$11</definedName>
    <definedName name="_xlnm.Print_Titles" localSheetId="4">'Пр.10'!$11:$12</definedName>
    <definedName name="_xlnm.Print_Titles" localSheetId="1">'Пр.2'!$11:$11</definedName>
    <definedName name="_xlnm.Print_Titles" localSheetId="2">'Пр.3'!$11:$11</definedName>
  </definedNames>
  <calcPr fullCalcOnLoad="1"/>
</workbook>
</file>

<file path=xl/sharedStrings.xml><?xml version="1.0" encoding="utf-8"?>
<sst xmlns="http://schemas.openxmlformats.org/spreadsheetml/2006/main" count="385" uniqueCount="266">
  <si>
    <t>Подпрограмма "Водоснабжение и водоотведение в МО город Волхов на 2014-2017 годы" муниципальной программы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</si>
  <si>
    <t>Муниципальная программа МО город Волхов "Развитие 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</si>
  <si>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  муниципальной программы МО город Волхов "Развитие  автомобильных дорог в МО город Волхов"</t>
  </si>
  <si>
    <t>Муниципальная программа МО город Волхов "Развитие культуры в МО город Волхов 2014-2016 годы"</t>
  </si>
  <si>
    <t>Подпрограмма "Обеспечение реализации муниципальной программы "Развитие культуры в МО город Волхов 2014-2016 годы" муниципальной программы МО город Волхов "Развитие культуры в МО город Волхов 2014-2016 годы"</t>
  </si>
  <si>
    <t>Муниципальная программа МО город Волхов "Развитие физической культуры и спорта в МО город Волхов на 2014 – 2018 годы"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</si>
  <si>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</si>
  <si>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Подпрограмма "Повышение безопасности дорожного движения в МО город Волхов" муниципальной программы МО город Волхов "Безопасность МО город Волхов"</t>
  </si>
  <si>
    <t>Непрограммные расходы бюджета МО город Волхов</t>
  </si>
  <si>
    <t xml:space="preserve">Адресная программа капитальных вложений за счет средств
бюджета муниципального образования город Волхов и привлеченных средств на  2014  год   </t>
  </si>
  <si>
    <t>Приложение 10</t>
  </si>
  <si>
    <t>тыс.руб.</t>
  </si>
  <si>
    <t>№ п/п</t>
  </si>
  <si>
    <t>Наименование объекта</t>
  </si>
  <si>
    <t>Годы           стр-ва</t>
  </si>
  <si>
    <t>План на 2014 год</t>
  </si>
  <si>
    <t>в том числе</t>
  </si>
  <si>
    <t>Виды работ на 2014 год</t>
  </si>
  <si>
    <t>бюджет МО город Волхов</t>
  </si>
  <si>
    <t>областной бюджет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</si>
  <si>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повышение энергоэффективности в МО город Волхов на 2014-2017 годы"</t>
  </si>
  <si>
    <t>Газификация микрорайона ул. Советской</t>
  </si>
  <si>
    <t xml:space="preserve">ИТОГО по подпрограмме </t>
  </si>
  <si>
    <t>Строительство локальных очистных сооружений на выпуске №1 ливневых стоков</t>
  </si>
  <si>
    <t xml:space="preserve">софинансирование </t>
  </si>
  <si>
    <t>Строительство локальных канализационных очистных сооружений в микрорайоне Пороги</t>
  </si>
  <si>
    <t>Строительство водопровода Ду=150 мм (430 п.м.), 200 мм (720 п.м.) к индивидуальным жилым домам мкр. Мурманские ворота, ул. Гоголя-ул.Крылова, т.ч. повысительная насосная станция</t>
  </si>
  <si>
    <t>2013-2014</t>
  </si>
  <si>
    <t>строительно-монтажные работы</t>
  </si>
  <si>
    <t xml:space="preserve">Перевод на холодное водоснабжение от сетей ОАО "Водоканал-Сервис" МКД по ул. Дзержинского </t>
  </si>
  <si>
    <t>Капитальный ремонт сетей и объектов водоснабжения и канализация, в т.ч. дюкеров</t>
  </si>
  <si>
    <t xml:space="preserve">Замена участка магистрального водовода по ул. Мирошниченко </t>
  </si>
  <si>
    <t>проектные работы</t>
  </si>
  <si>
    <t>ВСЕГО по программе</t>
  </si>
  <si>
    <t>Ремонт улиц, дорог, тротуаров, дворовых территорий, в т.ч. разметка</t>
  </si>
  <si>
    <t>Ремонт асфальтобетонного покрытия улиц, дорог, тротуаров, дворовых территорий. Нанесение горизонтальной разметки  улиц.</t>
  </si>
  <si>
    <t>Муниципальное бюджетное учреждение культуры "Волховский городской Дворец культуры"</t>
  </si>
  <si>
    <t>ремонтные работы</t>
  </si>
  <si>
    <t>Муниципальное бюджетное учреждение культуры и спорта "Культурно-спортивный центр "Железнодорожник"</t>
  </si>
  <si>
    <t>Муниципальное казенное учреждение культуры "Волховский культурно-информационный центр имени А.С.Пушкина"</t>
  </si>
  <si>
    <t>ИТОГО по подпрограмме</t>
  </si>
  <si>
    <t>Муниципальное  бюджетное учреждение спорта "Волховский физкультурно-спортивный центр "Волхов"</t>
  </si>
  <si>
    <t>Муниципальная программа МО город Волхов "Безопасность МО город Волхов на 2014-2018 годы"</t>
  </si>
  <si>
    <t>Устройство светофорного поста на перекрестке пр. Державина и Мурманского шоссе (в том числе проектно-изыскательские работы)</t>
  </si>
  <si>
    <t>Разработка проектно-сметной документации судоходной сигнализации двух мостовых переходов через реку Волхов</t>
  </si>
  <si>
    <t>разработка проектно-сметной документации</t>
  </si>
  <si>
    <t>Устройство пешеходных дорожек в сквере Победы по Волховскому пр., д.55</t>
  </si>
  <si>
    <t>благоустройство</t>
  </si>
  <si>
    <t>Реконструкция остановочных площадок по Мурманскому шоссе с установкой павильонов для ожидания</t>
  </si>
  <si>
    <t>Проведение строительно-монтажных работ подводящего газопровода к монументу "Слава"</t>
  </si>
  <si>
    <t>Устройство пожароохранной сигнализации в муниципальном общежитии по ул. Дзержинского, дом № 5</t>
  </si>
  <si>
    <t>ВСЕГО непрограммных расходов</t>
  </si>
  <si>
    <t>ВСЕГО по адресной программе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</si>
  <si>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</si>
  <si>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</si>
  <si>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 xml:space="preserve">2 02 02088 00 0000 151 </t>
  </si>
  <si>
    <t>2 02 02088 10 0004 151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</si>
  <si>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</si>
  <si>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2 02 04000 00 0000 151 </t>
  </si>
  <si>
    <t xml:space="preserve">2 02 04999 00 0000 151 </t>
  </si>
  <si>
    <t>Прочие межбюджетные трансферты, передаваемые бюджетам</t>
  </si>
  <si>
    <t xml:space="preserve">2 02 04999 10 0000 151 </t>
  </si>
  <si>
    <t>Прочие межбюджетные трансферты, передаваемые бюджетам поселений из бюджета Волховского муниципального района на проведение мероприятий, направленных на повышение надежности и эффективности в системах водоснабжения и водоотведения</t>
  </si>
  <si>
    <t>Газификация многоквартирного жилого дома № 21/17 по ул. Гагарина</t>
  </si>
  <si>
    <t>бюджет Волховского муниципального района</t>
  </si>
  <si>
    <t>разработка проектно-сметной документации, начало строительно-монтажных работ</t>
  </si>
  <si>
    <t>2 02 01003 00 0000 151</t>
  </si>
  <si>
    <t>Дотации бюджетам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</si>
  <si>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</si>
  <si>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</si>
  <si>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 xml:space="preserve">2 02 02088 10 0000 151 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</si>
  <si>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</si>
  <si>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2 02 02089 00 0000 151 </t>
  </si>
  <si>
    <t xml:space="preserve">2 02 02089 10 0000 151 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</si>
  <si>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</si>
  <si>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2 02 02089 10 0004 151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</si>
  <si>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</si>
  <si>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</si>
  <si>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</si>
  <si>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</si>
  <si>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</si>
  <si>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</si>
  <si>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</si>
  <si>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</si>
  <si>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</si>
  <si>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2 18 05010 10 0000 151</t>
  </si>
  <si>
    <t xml:space="preserve">Прочие межбюджетные трансферты, передаваемые бюджетам поселений из бюджета Волховского муниципального района на проведение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</si>
  <si>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Прочие межбюджетные трансферты, передаваемые бюджетам поселений из бюджета Волховского муниципального района на празднование дня образования Ленинградской области</t>
  </si>
  <si>
    <t xml:space="preserve">Ремонт автодорожного моста через р.Волхов </t>
  </si>
  <si>
    <t>строительно-монтажные работы, в том числе разработка ПСД</t>
  </si>
  <si>
    <t>Техническое перевооружение канализационных очистных сооружений (реагентного хозяйства) по адресу: г. Волхов, мкр."Званка", д.45</t>
  </si>
  <si>
    <t>Разработка схем водоснабжения , водоотведения г. Волхова</t>
  </si>
  <si>
    <t>Водоотведение грунтовых и поверхностных вод от жилого дома № 2 по ул.Гагарина</t>
  </si>
  <si>
    <t xml:space="preserve">Строительство тепловых сетей к жилому дому № 26 по ул. Некрасова </t>
  </si>
  <si>
    <t>экспертиза проекта</t>
  </si>
  <si>
    <t>Софинансирование мероприятий государственной программы Ленинградской области "Развитие автомобильных дорог Ленинградской области"</t>
  </si>
  <si>
    <t>12.1.</t>
  </si>
  <si>
    <t>Ремонт асфальтобетонного покрытия участка Волховского проспекта от Кировского проспекта до дома №2</t>
  </si>
  <si>
    <t>12.2.</t>
  </si>
  <si>
    <t xml:space="preserve">Ремонт участка Новоладожского шоссе от ул.Нахимова км+0,188 - км+0,888 в направлении к ул.Октябрьской набережной </t>
  </si>
  <si>
    <t>Обеспечение инженерной инфраструктурой земельного участка, выделенного под строительство дошкольной образовательной организации на 8 групп (155 мест) по адресу г. Волхов, ул. Расстанная, дом № 4 «а»</t>
  </si>
  <si>
    <t>разработка и экспертиза проекта</t>
  </si>
  <si>
    <t>Укрепление береговой линии в парке 40-летия ВЛКСМ</t>
  </si>
  <si>
    <t>софинансирование: в том числе</t>
  </si>
  <si>
    <t>Ремонтные работы по стадиону "Металлург", спортзала и плавательного бассейна "Юность"</t>
  </si>
  <si>
    <t>от 18 декабря 2013 года № 64</t>
  </si>
  <si>
    <t>(в ред. от 23 июня 2014 года № 25)</t>
  </si>
  <si>
    <t>Источники финансирования дефицита бюджета муниципального образования город Волхов на 2014 год</t>
  </si>
  <si>
    <t>ПРОГНОЗИРУЕМЫЕ 
поступления доходов в бюджет муниципального образования город Волхов на 2014 год</t>
  </si>
  <si>
    <t xml:space="preserve">Безвозмездные поступления бюджета муниципального образования город Волхов на 2014 год                   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</si>
  <si>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</si>
  <si>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Всего источников финансирования</t>
  </si>
  <si>
    <t>Изменение остатков средств на счетах по учету средств бюджета</t>
  </si>
  <si>
    <t>Возврат прочих бюджетных кредитов (ссуд), предоставленных юридическим лицам для обеспечения расчетов по муниципальным гарантиям, в том числе по гарантиям перед Министерством финансов Российской Федерации</t>
  </si>
  <si>
    <t>Наименование показателя</t>
  </si>
  <si>
    <t>Код бюджетной классификации</t>
  </si>
  <si>
    <t>Сумма                            (тысяч рублей)</t>
  </si>
  <si>
    <t>УТВЕРЖДЕНО</t>
  </si>
  <si>
    <t>решением Совета депутатов МО город Волхов</t>
  </si>
  <si>
    <t>Получение кредитов от кредитных организаций 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</si>
  <si>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</si>
  <si>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</si>
  <si>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000 01 03 01 00 10 0000 710</t>
  </si>
  <si>
    <t>000 01 03 01 00 10 0000 810</t>
  </si>
  <si>
    <t>Погашение  бюджетами поселений кредитов от кредитных организаций в валюте Российской Федерации</t>
  </si>
  <si>
    <t>000 01 02 00 00 10 0000 710</t>
  </si>
  <si>
    <t>000 01 02 00 00 10 0000 810</t>
  </si>
  <si>
    <t>000 01 02 00 00 00 0000 000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</si>
  <si>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</si>
  <si>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</si>
  <si>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</si>
  <si>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000 01 05 00 00 00 0000 000</t>
  </si>
  <si>
    <t>000 01 06 00 00 00 0000 000</t>
  </si>
  <si>
    <t>Иные источники внутреннего финансирования дефицитов бюджетов</t>
  </si>
  <si>
    <t xml:space="preserve"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</si>
  <si>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000 01 06 04 01 10 0000 810</t>
  </si>
  <si>
    <t>000 01 06 08 00 10 0001 640</t>
  </si>
  <si>
    <t>Приложение 1</t>
  </si>
  <si>
    <t>Приложение 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</si>
  <si>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</si>
  <si>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</si>
  <si>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</si>
  <si>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</si>
  <si>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</si>
  <si>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</si>
  <si>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</si>
  <si>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</si>
  <si>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</si>
  <si>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</si>
  <si>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</si>
  <si>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</si>
  <si>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</si>
  <si>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</si>
  <si>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</si>
  <si>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</si>
  <si>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1 06 06000 00 0000 110</t>
  </si>
  <si>
    <t xml:space="preserve">Земельный налог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</si>
  <si>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</si>
  <si>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</si>
  <si>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</si>
  <si>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</si>
  <si>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1 11 07000 00 0000 120</t>
  </si>
  <si>
    <t>Платежи от государственных и муниципальных унитарных предприятий</t>
  </si>
  <si>
    <t>1 11 09000 00 0000 120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</si>
  <si>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</si>
  <si>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</si>
  <si>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</si>
  <si>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</si>
  <si>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</si>
  <si>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</si>
  <si>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</si>
  <si>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1 14 00000 00 0000 000 </t>
  </si>
  <si>
    <t>ДОХОДЫ ОТ ПРОДАЖИ МАТЕРИАЛЬНЫХ И НЕМАТЕРИАЛЬНЫХ АКТИВОВ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</si>
  <si>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</si>
  <si>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</si>
  <si>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</si>
  <si>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 государственной и муниципальной собственности (за исключением земельных участков автономных учреждений)</t>
  </si>
  <si>
    <t xml:space="preserve">1 16 00000 00 0000 000 </t>
  </si>
  <si>
    <t>ШТРАФЫ, САНКЦИИ, ВОЗМЕЩЕНИЕ УЩЕРБА</t>
  </si>
  <si>
    <t>1 16 90000 00 0000 140</t>
  </si>
  <si>
    <t>Прочие   поступления  от  денежных взысканий (штрафов) и иных сумм в возмещение ущерба</t>
  </si>
  <si>
    <t xml:space="preserve">1 17 00000 00 0000 000 </t>
  </si>
  <si>
    <t>ПРОЧИЕ НЕНАЛОГОВЫЕ ДОХОДЫ</t>
  </si>
  <si>
    <t>1 17 05000 00 0000 180</t>
  </si>
  <si>
    <t xml:space="preserve">Прочие неналоговые доходы </t>
  </si>
  <si>
    <t>2 00 00000 00 0000 000</t>
  </si>
  <si>
    <t>БЕЗВОЗМЕЗДНЫЕ ПОСТУПЛЕНИЯ</t>
  </si>
  <si>
    <t>2 01 00000 00 0000 180</t>
  </si>
  <si>
    <t>БЕЗВОЗМЕЗДНЫЕ ПОСТУПЛЕНИЯ ОТ НЕРЕЗИДЕНТОВ</t>
  </si>
  <si>
    <t>2 01 05000 10 0000 180</t>
  </si>
  <si>
    <t>Безвозмездные поступления от нерезидентов в бюджеты поселений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</si>
  <si>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</si>
  <si>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</si>
  <si>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</si>
  <si>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Дотации бюджетам субъектов Российской Федерации и муниципальных образований </t>
  </si>
  <si>
    <t xml:space="preserve">2 02 03000 00 0000 151 </t>
  </si>
  <si>
    <t xml:space="preserve">Субвенции бюджетам субъектов Российской Федерации и муниципальных образований </t>
  </si>
  <si>
    <t>ВСЕГО  ДОХОДОВ</t>
  </si>
  <si>
    <t>Приложение 3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</si>
  <si>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</si>
  <si>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</si>
  <si>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</si>
  <si>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уровня бюджетной обеспеченности из бюджета Ленинградской области</t>
  </si>
  <si>
    <t>Дотации бюджетам поселений на выравнивание уровня бюджетной обеспеченности из бюджета Волховского муниципального района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</si>
  <si>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</si>
  <si>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</si>
  <si>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 xml:space="preserve">2 02 03024 10 0000 151 </t>
  </si>
  <si>
    <t>Субвенции местным бюджетам на выполнение передаваемых полномочий субъектов Российской Федерации в сфере профилактики безнадзорности и правонарушений несовершеннолетних</t>
  </si>
  <si>
    <t>Субвенции местным бюджетам на выполнение передаваемых полномочий субъектов Российской Федерации в сфере административных правоотношений</t>
  </si>
  <si>
    <t>Приложение 6</t>
  </si>
  <si>
    <t>Распределение 
бюджетных ассигнований бюджета муниципального образования город Волхов 
по разделам и подразделам классификации расходов  
на 2014 год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</si>
  <si>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</si>
  <si>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</si>
  <si>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</si>
  <si>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</si>
  <si>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</si>
  <si>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</si>
  <si>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</si>
  <si>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</si>
  <si>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</si>
  <si>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</si>
  <si>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</si>
  <si>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</si>
  <si>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</si>
  <si>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</si>
  <si>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</si>
  <si>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</si>
  <si>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</si>
  <si>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</si>
  <si>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</si>
  <si>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</si>
  <si>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</si>
  <si>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</si>
  <si>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</si>
  <si>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</si>
  <si>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</si>
  <si>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</si>
  <si>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</si>
  <si>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</si>
  <si>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</si>
  <si>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</si>
  <si>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</si>
  <si>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</si>
  <si>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</si>
  <si>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</si>
  <si>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</si>
  <si>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</si>
  <si>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</si>
  <si>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</si>
  <si>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</si>
  <si>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</si>
  <si>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</si>
  <si>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</si>
  <si>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</si>
  <si>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</si>
  <si>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</si>
  <si>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</si>
  <si>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</si>
  <si>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</si>
  <si>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</si>
  <si>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</si>
  <si>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Периодическая печать и издательства</t>
  </si>
  <si>
    <t xml:space="preserve">ВСЕГО РАСХОДОВ </t>
  </si>
  <si>
    <t>5</t>
  </si>
  <si>
    <t>Иные межбюджетные трансферты</t>
  </si>
  <si>
    <t>Подпрограмма "Газификация МО город Волхов в 2014-2016 годах"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город Волхов"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</si>
</sst>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р.&quot;"/>
    <numFmt numFmtId="174" formatCode="0.0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3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Arial Cyr"/>
      <family val="0"/>
    </font>
    <font>
      <i/>
      <sz val="14"/>
      <name val="Times New Roman"/>
      <family val="1"/>
    </font>
    <font>
      <sz val="12"/>
      <color indexed="1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>
      <alignment/>
      <protection/>
    </xf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4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4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172" fontId="12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172" fontId="1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54" applyFont="1" applyFill="1" applyAlignment="1">
      <alignment horizontal="right" vertical="center"/>
      <protection/>
    </xf>
    <xf numFmtId="0" fontId="54" fillId="0" borderId="0" xfId="57" applyFill="1" applyAlignment="1">
      <alignment vertical="center"/>
      <protection/>
    </xf>
    <xf numFmtId="0" fontId="9" fillId="0" borderId="0" xfId="57" applyFont="1" applyFill="1" applyAlignment="1">
      <alignment horizontal="center" vertical="center"/>
      <protection/>
    </xf>
    <xf numFmtId="0" fontId="23" fillId="0" borderId="0" xfId="57" applyFont="1" applyFill="1" applyAlignment="1">
      <alignment vertical="center"/>
      <protection/>
    </xf>
    <xf numFmtId="0" fontId="9" fillId="0" borderId="0" xfId="57" applyFont="1" applyFill="1" applyAlignment="1">
      <alignment vertical="center"/>
      <protection/>
    </xf>
    <xf numFmtId="171" fontId="9" fillId="0" borderId="0" xfId="67" applyFont="1" applyFill="1" applyAlignment="1">
      <alignment horizontal="center" vertical="center"/>
    </xf>
    <xf numFmtId="0" fontId="19" fillId="0" borderId="0" xfId="57" applyFont="1" applyAlignment="1">
      <alignment vertical="center"/>
      <protection/>
    </xf>
    <xf numFmtId="49" fontId="19" fillId="0" borderId="0" xfId="57" applyNumberFormat="1" applyFont="1" applyAlignment="1">
      <alignment horizontal="right" vertical="center"/>
      <protection/>
    </xf>
    <xf numFmtId="49" fontId="19" fillId="0" borderId="0" xfId="57" applyNumberFormat="1" applyFont="1" applyAlignment="1">
      <alignment horizontal="left" vertical="center"/>
      <protection/>
    </xf>
    <xf numFmtId="0" fontId="19" fillId="0" borderId="0" xfId="57" applyFont="1" applyFill="1" applyBorder="1" applyAlignment="1">
      <alignment horizontal="right" vertical="center"/>
      <protection/>
    </xf>
    <xf numFmtId="0" fontId="0" fillId="0" borderId="0" xfId="54" applyFill="1" applyAlignment="1">
      <alignment horizontal="center" vertical="center"/>
      <protection/>
    </xf>
    <xf numFmtId="0" fontId="3" fillId="0" borderId="0" xfId="54" applyFont="1" applyFill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171" fontId="28" fillId="0" borderId="0" xfId="67" applyFont="1" applyFill="1" applyAlignment="1">
      <alignment vertical="center"/>
    </xf>
    <xf numFmtId="49" fontId="19" fillId="0" borderId="0" xfId="57" applyNumberFormat="1" applyFont="1" applyAlignment="1">
      <alignment vertical="center"/>
      <protection/>
    </xf>
    <xf numFmtId="0" fontId="19" fillId="0" borderId="0" xfId="57" applyFont="1" applyFill="1" applyAlignment="1">
      <alignment vertical="center"/>
      <protection/>
    </xf>
    <xf numFmtId="0" fontId="0" fillId="0" borderId="0" xfId="54" applyFill="1" applyAlignment="1">
      <alignment vertical="center"/>
      <protection/>
    </xf>
    <xf numFmtId="0" fontId="9" fillId="0" borderId="0" xfId="54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vertical="center"/>
      <protection/>
    </xf>
    <xf numFmtId="171" fontId="0" fillId="0" borderId="0" xfId="67" applyFont="1" applyFill="1" applyBorder="1" applyAlignment="1">
      <alignment horizontal="center" vertical="center"/>
    </xf>
    <xf numFmtId="0" fontId="23" fillId="0" borderId="0" xfId="54" applyFont="1" applyFill="1" applyAlignment="1">
      <alignment horizontal="right" vertical="center"/>
      <protection/>
    </xf>
    <xf numFmtId="171" fontId="19" fillId="0" borderId="10" xfId="67" applyFont="1" applyFill="1" applyBorder="1" applyAlignment="1">
      <alignment horizontal="center" vertical="center" wrapText="1"/>
    </xf>
    <xf numFmtId="0" fontId="32" fillId="0" borderId="0" xfId="54" applyFont="1" applyFill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0" fontId="11" fillId="0" borderId="10" xfId="54" applyFont="1" applyBorder="1" applyAlignment="1">
      <alignment horizontal="left" vertical="center" wrapText="1"/>
      <protection/>
    </xf>
    <xf numFmtId="0" fontId="11" fillId="32" borderId="10" xfId="54" applyFont="1" applyFill="1" applyBorder="1" applyAlignment="1">
      <alignment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172" fontId="11" fillId="0" borderId="10" xfId="54" applyNumberFormat="1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center" vertical="center"/>
      <protection/>
    </xf>
    <xf numFmtId="0" fontId="29" fillId="32" borderId="10" xfId="54" applyFont="1" applyFill="1" applyBorder="1" applyAlignment="1">
      <alignment vertical="center" wrapText="1"/>
      <protection/>
    </xf>
    <xf numFmtId="172" fontId="29" fillId="0" borderId="10" xfId="67" applyNumberFormat="1" applyFont="1" applyFill="1" applyBorder="1" applyAlignment="1">
      <alignment horizontal="center" vertical="center"/>
    </xf>
    <xf numFmtId="0" fontId="11" fillId="0" borderId="10" xfId="54" applyFont="1" applyBorder="1" applyAlignment="1">
      <alignment vertical="center" wrapText="1"/>
      <protection/>
    </xf>
    <xf numFmtId="0" fontId="27" fillId="32" borderId="10" xfId="54" applyFont="1" applyFill="1" applyBorder="1" applyAlignment="1">
      <alignment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172" fontId="29" fillId="0" borderId="10" xfId="54" applyNumberFormat="1" applyFont="1" applyFill="1" applyBorder="1" applyAlignment="1">
      <alignment horizontal="center" vertical="center"/>
      <protection/>
    </xf>
    <xf numFmtId="172" fontId="12" fillId="0" borderId="10" xfId="54" applyNumberFormat="1" applyFont="1" applyFill="1" applyBorder="1" applyAlignment="1">
      <alignment horizontal="center" vertical="center"/>
      <protection/>
    </xf>
    <xf numFmtId="172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172" fontId="29" fillId="0" borderId="10" xfId="54" applyNumberFormat="1" applyFont="1" applyFill="1" applyBorder="1" applyAlignment="1">
      <alignment horizontal="center" vertical="center" wrapText="1"/>
      <protection/>
    </xf>
    <xf numFmtId="0" fontId="26" fillId="32" borderId="10" xfId="54" applyFont="1" applyFill="1" applyBorder="1" applyAlignment="1">
      <alignment vertical="center" wrapText="1"/>
      <protection/>
    </xf>
    <xf numFmtId="172" fontId="12" fillId="0" borderId="10" xfId="54" applyNumberFormat="1" applyFont="1" applyFill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0" fontId="26" fillId="32" borderId="10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vertical="center"/>
      <protection/>
    </xf>
    <xf numFmtId="171" fontId="20" fillId="0" borderId="0" xfId="67" applyFont="1" applyFill="1" applyAlignment="1">
      <alignment horizontal="center" vertical="center"/>
    </xf>
    <xf numFmtId="171" fontId="20" fillId="0" borderId="0" xfId="67" applyFont="1" applyFill="1" applyAlignment="1">
      <alignment horizontal="left" vertical="center"/>
    </xf>
    <xf numFmtId="171" fontId="0" fillId="0" borderId="0" xfId="67" applyFont="1" applyFill="1" applyAlignment="1">
      <alignment horizontal="center" vertical="center"/>
    </xf>
    <xf numFmtId="171" fontId="0" fillId="0" borderId="0" xfId="67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2" fillId="0" borderId="10" xfId="55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0" borderId="0" xfId="55" applyFont="1" applyAlignment="1">
      <alignment vertical="center"/>
      <protection/>
    </xf>
    <xf numFmtId="49" fontId="19" fillId="0" borderId="0" xfId="55" applyNumberFormat="1" applyFont="1" applyAlignment="1">
      <alignment vertical="center"/>
      <protection/>
    </xf>
    <xf numFmtId="0" fontId="24" fillId="0" borderId="0" xfId="55">
      <alignment/>
      <protection/>
    </xf>
    <xf numFmtId="0" fontId="19" fillId="0" borderId="0" xfId="55" applyFont="1" applyFill="1" applyBorder="1" applyAlignment="1">
      <alignment horizontal="right" vertical="center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left" vertical="center" wrapText="1"/>
      <protection/>
    </xf>
    <xf numFmtId="49" fontId="12" fillId="0" borderId="13" xfId="55" applyNumberFormat="1" applyFont="1" applyFill="1" applyBorder="1" applyAlignment="1">
      <alignment horizontal="right" vertical="center" wrapText="1"/>
      <protection/>
    </xf>
    <xf numFmtId="49" fontId="12" fillId="0" borderId="14" xfId="55" applyNumberFormat="1" applyFont="1" applyFill="1" applyBorder="1" applyAlignment="1">
      <alignment vertical="center"/>
      <protection/>
    </xf>
    <xf numFmtId="172" fontId="12" fillId="0" borderId="10" xfId="55" applyNumberFormat="1" applyFont="1" applyFill="1" applyBorder="1" applyAlignment="1">
      <alignment horizontal="right" vertical="center"/>
      <protection/>
    </xf>
    <xf numFmtId="0" fontId="25" fillId="0" borderId="0" xfId="55" applyFont="1">
      <alignment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49" fontId="11" fillId="0" borderId="13" xfId="55" applyNumberFormat="1" applyFont="1" applyFill="1" applyBorder="1" applyAlignment="1">
      <alignment horizontal="right" vertical="center" wrapText="1"/>
      <protection/>
    </xf>
    <xf numFmtId="49" fontId="11" fillId="0" borderId="14" xfId="55" applyNumberFormat="1" applyFont="1" applyFill="1" applyBorder="1" applyAlignment="1">
      <alignment vertical="center"/>
      <protection/>
    </xf>
    <xf numFmtId="172" fontId="11" fillId="0" borderId="10" xfId="55" applyNumberFormat="1" applyFont="1" applyFill="1" applyBorder="1" applyAlignment="1">
      <alignment horizontal="right" vertical="center"/>
      <protection/>
    </xf>
    <xf numFmtId="0" fontId="26" fillId="0" borderId="10" xfId="55" applyFont="1" applyFill="1" applyBorder="1" applyAlignment="1">
      <alignment horizontal="left" vertical="center" wrapText="1"/>
      <protection/>
    </xf>
    <xf numFmtId="0" fontId="27" fillId="0" borderId="10" xfId="55" applyFont="1" applyBorder="1" applyAlignment="1">
      <alignment vertical="center" wrapText="1"/>
      <protection/>
    </xf>
    <xf numFmtId="49" fontId="11" fillId="0" borderId="13" xfId="55" applyNumberFormat="1" applyFont="1" applyBorder="1" applyAlignment="1">
      <alignment horizontal="right" vertical="center"/>
      <protection/>
    </xf>
    <xf numFmtId="49" fontId="11" fillId="0" borderId="14" xfId="55" applyNumberFormat="1" applyFont="1" applyBorder="1" applyAlignment="1">
      <alignment vertical="center"/>
      <protection/>
    </xf>
    <xf numFmtId="49" fontId="12" fillId="0" borderId="13" xfId="55" applyNumberFormat="1" applyFont="1" applyBorder="1" applyAlignment="1">
      <alignment horizontal="right" vertical="center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172" fontId="12" fillId="0" borderId="10" xfId="55" applyNumberFormat="1" applyFont="1" applyFill="1" applyBorder="1" applyAlignment="1">
      <alignment vertical="center"/>
      <protection/>
    </xf>
    <xf numFmtId="49" fontId="12" fillId="32" borderId="13" xfId="55" applyNumberFormat="1" applyFont="1" applyFill="1" applyBorder="1" applyAlignment="1">
      <alignment vertical="center" wrapText="1"/>
      <protection/>
    </xf>
    <xf numFmtId="49" fontId="12" fillId="32" borderId="15" xfId="55" applyNumberFormat="1" applyFont="1" applyFill="1" applyBorder="1" applyAlignment="1">
      <alignment vertical="center" wrapText="1"/>
      <protection/>
    </xf>
    <xf numFmtId="49" fontId="11" fillId="32" borderId="14" xfId="55" applyNumberFormat="1" applyFont="1" applyFill="1" applyBorder="1" applyAlignment="1">
      <alignment vertical="center"/>
      <protection/>
    </xf>
    <xf numFmtId="172" fontId="12" fillId="32" borderId="10" xfId="55" applyNumberFormat="1" applyFont="1" applyFill="1" applyBorder="1" applyAlignment="1">
      <alignment horizontal="right" vertical="center"/>
      <protection/>
    </xf>
    <xf numFmtId="49" fontId="25" fillId="0" borderId="0" xfId="55" applyNumberFormat="1" applyFont="1" applyAlignment="1">
      <alignment/>
      <protection/>
    </xf>
    <xf numFmtId="49" fontId="24" fillId="0" borderId="0" xfId="55" applyNumberFormat="1" applyAlignment="1">
      <alignment/>
      <protection/>
    </xf>
    <xf numFmtId="0" fontId="8" fillId="0" borderId="0" xfId="55" applyFont="1" applyAlignment="1">
      <alignment vertical="center"/>
      <protection/>
    </xf>
    <xf numFmtId="49" fontId="8" fillId="0" borderId="0" xfId="55" applyNumberFormat="1" applyFont="1" applyAlignment="1">
      <alignment vertical="center"/>
      <protection/>
    </xf>
    <xf numFmtId="0" fontId="12" fillId="0" borderId="10" xfId="54" applyFont="1" applyFill="1" applyBorder="1" applyAlignment="1">
      <alignment horizontal="center" vertical="center"/>
      <protection/>
    </xf>
    <xf numFmtId="0" fontId="12" fillId="0" borderId="10" xfId="54" applyNumberFormat="1" applyFont="1" applyFill="1" applyBorder="1" applyAlignment="1">
      <alignment horizontal="left" vertical="center" wrapText="1"/>
      <protection/>
    </xf>
    <xf numFmtId="172" fontId="12" fillId="0" borderId="10" xfId="54" applyNumberFormat="1" applyFont="1" applyFill="1" applyBorder="1" applyAlignment="1">
      <alignment horizontal="right" vertical="center"/>
      <protection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left" vertical="center" wrapText="1"/>
    </xf>
    <xf numFmtId="172" fontId="12" fillId="32" borderId="10" xfId="54" applyNumberFormat="1" applyFont="1" applyFill="1" applyBorder="1" applyAlignment="1">
      <alignment horizontal="right" vertical="center"/>
      <protection/>
    </xf>
    <xf numFmtId="0" fontId="11" fillId="32" borderId="10" xfId="0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left" vertical="center" wrapText="1"/>
    </xf>
    <xf numFmtId="172" fontId="11" fillId="0" borderId="10" xfId="54" applyNumberFormat="1" applyFont="1" applyFill="1" applyBorder="1" applyAlignment="1">
      <alignment horizontal="right" vertical="center"/>
      <protection/>
    </xf>
    <xf numFmtId="0" fontId="3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10" xfId="54" applyFont="1" applyFill="1" applyBorder="1" applyAlignment="1">
      <alignment horizontal="left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27" fillId="0" borderId="10" xfId="54" applyFont="1" applyFill="1" applyBorder="1" applyAlignment="1">
      <alignment vertical="center" wrapText="1"/>
      <protection/>
    </xf>
    <xf numFmtId="0" fontId="11" fillId="0" borderId="10" xfId="54" applyFont="1" applyFill="1" applyBorder="1" applyAlignment="1">
      <alignment vertical="center" wrapText="1"/>
      <protection/>
    </xf>
    <xf numFmtId="0" fontId="30" fillId="0" borderId="10" xfId="54" applyFont="1" applyFill="1" applyBorder="1" applyAlignment="1">
      <alignment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vertical="center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0" fontId="27" fillId="0" borderId="10" xfId="54" applyFont="1" applyFill="1" applyBorder="1" applyAlignment="1">
      <alignment horizontal="left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left" vertical="top" wrapText="1"/>
      <protection/>
    </xf>
    <xf numFmtId="0" fontId="11" fillId="0" borderId="12" xfId="0" applyFont="1" applyBorder="1" applyAlignment="1">
      <alignment vertical="top" wrapText="1"/>
    </xf>
    <xf numFmtId="0" fontId="8" fillId="0" borderId="0" xfId="55" applyFont="1" applyFill="1" applyBorder="1" applyAlignment="1">
      <alignment horizontal="right" vertical="center"/>
      <protection/>
    </xf>
    <xf numFmtId="0" fontId="35" fillId="0" borderId="0" xfId="55" applyFont="1">
      <alignment/>
      <protection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22" fillId="0" borderId="10" xfId="55" applyNumberFormat="1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0" fontId="31" fillId="0" borderId="0" xfId="54" applyFont="1" applyFill="1" applyAlignment="1">
      <alignment horizontal="center" vertical="center" wrapText="1"/>
      <protection/>
    </xf>
    <xf numFmtId="0" fontId="19" fillId="0" borderId="10" xfId="54" applyFont="1" applyFill="1" applyBorder="1" applyAlignment="1">
      <alignment horizontal="center" vertical="center" wrapText="1"/>
      <protection/>
    </xf>
    <xf numFmtId="171" fontId="19" fillId="0" borderId="10" xfId="67" applyFont="1" applyFill="1" applyBorder="1" applyAlignment="1">
      <alignment horizontal="center" vertical="center" wrapText="1"/>
    </xf>
    <xf numFmtId="171" fontId="19" fillId="0" borderId="10" xfId="67" applyFont="1" applyFill="1" applyBorder="1" applyAlignment="1">
      <alignment horizontal="center" vertical="center"/>
    </xf>
    <xf numFmtId="0" fontId="30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29" fillId="0" borderId="10" xfId="54" applyFont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5.875" style="25" customWidth="1"/>
    <col min="2" max="2" width="51.875" style="1" customWidth="1"/>
    <col min="3" max="3" width="18.25390625" style="1" customWidth="1"/>
    <col min="4" max="4" width="6.75390625" style="1" customWidth="1"/>
    <col min="5" max="5" width="0" style="1" hidden="1" customWidth="1"/>
    <col min="6" max="16384" width="9.125" style="1" customWidth="1"/>
  </cols>
  <sheetData>
    <row r="1" spans="1:3" s="16" customFormat="1" ht="15" customHeight="1">
      <c r="A1" s="23"/>
      <c r="B1" s="14"/>
      <c r="C1" s="15" t="s">
        <v>117</v>
      </c>
    </row>
    <row r="2" spans="1:3" s="16" customFormat="1" ht="15" customHeight="1">
      <c r="A2" s="23"/>
      <c r="B2" s="14"/>
      <c r="C2" s="15" t="s">
        <v>118</v>
      </c>
    </row>
    <row r="3" spans="1:3" s="16" customFormat="1" ht="15" customHeight="1">
      <c r="A3" s="23"/>
      <c r="B3" s="14"/>
      <c r="C3" s="17" t="s">
        <v>105</v>
      </c>
    </row>
    <row r="4" spans="1:3" s="16" customFormat="1" ht="15" customHeight="1">
      <c r="A4" s="23"/>
      <c r="B4" s="14"/>
      <c r="C4" s="17" t="s">
        <v>106</v>
      </c>
    </row>
    <row r="5" spans="1:3" s="18" customFormat="1" ht="15" customHeight="1">
      <c r="A5" s="24"/>
      <c r="B5" s="15"/>
      <c r="C5" s="15" t="s">
        <v>137</v>
      </c>
    </row>
    <row r="6" spans="1:3" s="18" customFormat="1" ht="15">
      <c r="A6" s="24"/>
      <c r="B6" s="15"/>
      <c r="C6" s="15"/>
    </row>
    <row r="7" spans="1:3" s="18" customFormat="1" ht="15">
      <c r="A7" s="24"/>
      <c r="B7" s="15"/>
      <c r="C7" s="15"/>
    </row>
    <row r="8" spans="3:4" ht="15.75">
      <c r="C8" s="2"/>
      <c r="D8" s="3"/>
    </row>
    <row r="9" spans="1:3" ht="45.75" customHeight="1">
      <c r="A9" s="175" t="s">
        <v>107</v>
      </c>
      <c r="B9" s="175"/>
      <c r="C9" s="175"/>
    </row>
    <row r="10" spans="2:3" ht="15.75">
      <c r="B10" s="4"/>
      <c r="C10" s="6"/>
    </row>
    <row r="11" spans="1:3" s="9" customFormat="1" ht="34.5" customHeight="1">
      <c r="A11" s="7" t="s">
        <v>115</v>
      </c>
      <c r="B11" s="29" t="s">
        <v>114</v>
      </c>
      <c r="C11" s="8" t="s">
        <v>116</v>
      </c>
    </row>
    <row r="12" spans="1:3" s="19" customFormat="1" ht="37.5">
      <c r="A12" s="30" t="s">
        <v>127</v>
      </c>
      <c r="B12" s="31" t="s">
        <v>128</v>
      </c>
      <c r="C12" s="32">
        <f>C13+C14</f>
        <v>20309.2</v>
      </c>
    </row>
    <row r="13" spans="1:3" s="19" customFormat="1" ht="56.25">
      <c r="A13" s="21" t="s">
        <v>125</v>
      </c>
      <c r="B13" s="10" t="s">
        <v>119</v>
      </c>
      <c r="C13" s="33">
        <v>20309.2</v>
      </c>
    </row>
    <row r="14" spans="1:3" s="19" customFormat="1" ht="56.25">
      <c r="A14" s="21" t="s">
        <v>126</v>
      </c>
      <c r="B14" s="10" t="s">
        <v>124</v>
      </c>
      <c r="C14" s="33">
        <v>0</v>
      </c>
    </row>
    <row r="15" spans="1:3" s="20" customFormat="1" ht="56.25">
      <c r="A15" s="30" t="s">
        <v>130</v>
      </c>
      <c r="B15" s="31" t="s">
        <v>129</v>
      </c>
      <c r="C15" s="32">
        <f>C16+C17</f>
        <v>0</v>
      </c>
    </row>
    <row r="16" spans="1:3" s="20" customFormat="1" ht="75">
      <c r="A16" s="34" t="s">
        <v>122</v>
      </c>
      <c r="B16" s="12" t="s">
        <v>120</v>
      </c>
      <c r="C16" s="33">
        <v>20000</v>
      </c>
    </row>
    <row r="17" spans="1:3" s="20" customFormat="1" ht="93.75">
      <c r="A17" s="34" t="s">
        <v>123</v>
      </c>
      <c r="B17" s="12" t="s">
        <v>121</v>
      </c>
      <c r="C17" s="33">
        <v>-20000</v>
      </c>
    </row>
    <row r="18" spans="1:3" s="5" customFormat="1" ht="37.5">
      <c r="A18" s="26" t="s">
        <v>131</v>
      </c>
      <c r="B18" s="22" t="s">
        <v>112</v>
      </c>
      <c r="C18" s="35">
        <f>27962.5+93955.2-1351.4+1742-9246.5+3028.6+7341.3</f>
        <v>123431.70000000001</v>
      </c>
    </row>
    <row r="19" spans="1:3" s="28" customFormat="1" ht="37.5">
      <c r="A19" s="27" t="s">
        <v>132</v>
      </c>
      <c r="B19" s="22" t="s">
        <v>133</v>
      </c>
      <c r="C19" s="35">
        <f>C20+C21</f>
        <v>1736.0999999999995</v>
      </c>
    </row>
    <row r="20" spans="1:3" s="5" customFormat="1" ht="150">
      <c r="A20" s="11" t="s">
        <v>135</v>
      </c>
      <c r="B20" s="12" t="s">
        <v>134</v>
      </c>
      <c r="C20" s="36">
        <v>-3678.2</v>
      </c>
    </row>
    <row r="21" spans="1:3" s="5" customFormat="1" ht="112.5">
      <c r="A21" s="11" t="s">
        <v>136</v>
      </c>
      <c r="B21" s="12" t="s">
        <v>113</v>
      </c>
      <c r="C21" s="36">
        <f>3678.2+1736.1</f>
        <v>5414.299999999999</v>
      </c>
    </row>
    <row r="22" spans="1:3" s="5" customFormat="1" ht="18.75">
      <c r="A22" s="37"/>
      <c r="B22" s="13" t="s">
        <v>111</v>
      </c>
      <c r="C22" s="35">
        <f>C12+C15+C18+C19</f>
        <v>145477.00000000003</v>
      </c>
    </row>
  </sheetData>
  <sheetProtection/>
  <mergeCells count="1">
    <mergeCell ref="A9:C9"/>
  </mergeCells>
  <printOptions horizontalCentered="1"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"/>
    </sheetView>
  </sheetViews>
  <sheetFormatPr defaultColWidth="9.00390625" defaultRowHeight="34.5" customHeight="1"/>
  <cols>
    <col min="1" max="1" width="32.375" style="44" customWidth="1"/>
    <col min="2" max="2" width="68.125" style="59" customWidth="1"/>
    <col min="3" max="3" width="13.25390625" style="61" customWidth="1"/>
    <col min="4" max="4" width="20.875" style="43" customWidth="1"/>
    <col min="5" max="16384" width="9.125" style="43" customWidth="1"/>
  </cols>
  <sheetData>
    <row r="1" spans="1:3" s="16" customFormat="1" ht="15" customHeight="1">
      <c r="A1" s="38"/>
      <c r="B1" s="14"/>
      <c r="C1" s="15" t="s">
        <v>117</v>
      </c>
    </row>
    <row r="2" spans="1:3" s="16" customFormat="1" ht="15" customHeight="1">
      <c r="A2" s="38"/>
      <c r="B2" s="14"/>
      <c r="C2" s="15" t="s">
        <v>118</v>
      </c>
    </row>
    <row r="3" spans="1:3" s="16" customFormat="1" ht="15" customHeight="1">
      <c r="A3" s="38"/>
      <c r="B3" s="14"/>
      <c r="C3" s="17" t="s">
        <v>105</v>
      </c>
    </row>
    <row r="4" spans="1:3" s="18" customFormat="1" ht="15" customHeight="1">
      <c r="A4" s="39"/>
      <c r="B4" s="15"/>
      <c r="C4" s="17" t="s">
        <v>106</v>
      </c>
    </row>
    <row r="5" spans="1:3" s="18" customFormat="1" ht="15" customHeight="1">
      <c r="A5" s="39"/>
      <c r="B5" s="15"/>
      <c r="C5" s="15" t="s">
        <v>138</v>
      </c>
    </row>
    <row r="6" spans="1:3" s="18" customFormat="1" ht="15">
      <c r="A6" s="39"/>
      <c r="B6" s="15"/>
      <c r="C6" s="15"/>
    </row>
    <row r="7" spans="1:3" s="18" customFormat="1" ht="15">
      <c r="A7" s="39"/>
      <c r="B7" s="15"/>
      <c r="C7" s="15"/>
    </row>
    <row r="8" spans="1:3" ht="15.75">
      <c r="A8" s="40"/>
      <c r="B8" s="41"/>
      <c r="C8" s="42"/>
    </row>
    <row r="9" spans="1:3" ht="61.5" customHeight="1">
      <c r="A9" s="177" t="s">
        <v>108</v>
      </c>
      <c r="B9" s="177"/>
      <c r="C9" s="177"/>
    </row>
    <row r="10" spans="2:3" ht="15.75">
      <c r="B10" s="45"/>
      <c r="C10" s="46"/>
    </row>
    <row r="11" spans="1:3" s="117" customFormat="1" ht="25.5">
      <c r="A11" s="64" t="s">
        <v>115</v>
      </c>
      <c r="B11" s="115" t="s">
        <v>114</v>
      </c>
      <c r="C11" s="116" t="s">
        <v>116</v>
      </c>
    </row>
    <row r="12" spans="1:3" s="49" customFormat="1" ht="27" customHeight="1">
      <c r="A12" s="30" t="s">
        <v>139</v>
      </c>
      <c r="B12" s="22" t="s">
        <v>140</v>
      </c>
      <c r="C12" s="48">
        <v>234576.30000000002</v>
      </c>
    </row>
    <row r="13" spans="1:3" s="49" customFormat="1" ht="27" customHeight="1">
      <c r="A13" s="30" t="s">
        <v>141</v>
      </c>
      <c r="B13" s="22" t="s">
        <v>142</v>
      </c>
      <c r="C13" s="48">
        <v>84127.1</v>
      </c>
    </row>
    <row r="14" spans="1:3" s="51" customFormat="1" ht="27" customHeight="1">
      <c r="A14" s="34" t="s">
        <v>143</v>
      </c>
      <c r="B14" s="12" t="s">
        <v>144</v>
      </c>
      <c r="C14" s="50">
        <v>84127.1</v>
      </c>
    </row>
    <row r="15" spans="1:3" s="49" customFormat="1" ht="56.25">
      <c r="A15" s="30" t="s">
        <v>145</v>
      </c>
      <c r="B15" s="22" t="s">
        <v>146</v>
      </c>
      <c r="C15" s="48">
        <v>10003</v>
      </c>
    </row>
    <row r="16" spans="1:3" s="51" customFormat="1" ht="37.5">
      <c r="A16" s="34" t="s">
        <v>147</v>
      </c>
      <c r="B16" s="12" t="s">
        <v>148</v>
      </c>
      <c r="C16" s="50">
        <v>10003</v>
      </c>
    </row>
    <row r="17" spans="1:3" s="49" customFormat="1" ht="27" customHeight="1">
      <c r="A17" s="30" t="s">
        <v>149</v>
      </c>
      <c r="B17" s="22" t="s">
        <v>150</v>
      </c>
      <c r="C17" s="48">
        <v>63988.6</v>
      </c>
    </row>
    <row r="18" spans="1:3" s="51" customFormat="1" ht="27" customHeight="1">
      <c r="A18" s="34" t="s">
        <v>151</v>
      </c>
      <c r="B18" s="12" t="s">
        <v>152</v>
      </c>
      <c r="C18" s="50">
        <v>1511.6</v>
      </c>
    </row>
    <row r="19" spans="1:3" s="51" customFormat="1" ht="27" customHeight="1">
      <c r="A19" s="34" t="s">
        <v>153</v>
      </c>
      <c r="B19" s="12" t="s">
        <v>154</v>
      </c>
      <c r="C19" s="50">
        <v>18477</v>
      </c>
    </row>
    <row r="20" spans="1:3" s="51" customFormat="1" ht="27" customHeight="1">
      <c r="A20" s="34" t="s">
        <v>155</v>
      </c>
      <c r="B20" s="12" t="s">
        <v>156</v>
      </c>
      <c r="C20" s="50">
        <v>44000</v>
      </c>
    </row>
    <row r="21" spans="1:3" s="52" customFormat="1" ht="56.25">
      <c r="A21" s="30" t="s">
        <v>157</v>
      </c>
      <c r="B21" s="22" t="s">
        <v>158</v>
      </c>
      <c r="C21" s="48">
        <v>51226.5</v>
      </c>
    </row>
    <row r="22" spans="1:3" s="53" customFormat="1" ht="119.25" customHeight="1">
      <c r="A22" s="34" t="s">
        <v>159</v>
      </c>
      <c r="B22" s="12" t="s">
        <v>160</v>
      </c>
      <c r="C22" s="50">
        <v>47980</v>
      </c>
    </row>
    <row r="23" spans="1:3" s="53" customFormat="1" ht="37.5">
      <c r="A23" s="34" t="s">
        <v>161</v>
      </c>
      <c r="B23" s="12" t="s">
        <v>162</v>
      </c>
      <c r="C23" s="50">
        <v>246.5</v>
      </c>
    </row>
    <row r="24" spans="1:3" s="51" customFormat="1" ht="112.5">
      <c r="A24" s="34" t="s">
        <v>163</v>
      </c>
      <c r="B24" s="12" t="s">
        <v>164</v>
      </c>
      <c r="C24" s="50">
        <v>3000</v>
      </c>
    </row>
    <row r="25" spans="1:3" s="49" customFormat="1" ht="56.25">
      <c r="A25" s="30" t="s">
        <v>165</v>
      </c>
      <c r="B25" s="22" t="s">
        <v>166</v>
      </c>
      <c r="C25" s="48">
        <v>1598</v>
      </c>
    </row>
    <row r="26" spans="1:3" s="51" customFormat="1" ht="27.75" customHeight="1">
      <c r="A26" s="34" t="s">
        <v>167</v>
      </c>
      <c r="B26" s="12" t="s">
        <v>168</v>
      </c>
      <c r="C26" s="50">
        <v>50</v>
      </c>
    </row>
    <row r="27" spans="1:3" s="51" customFormat="1" ht="27.75" customHeight="1">
      <c r="A27" s="34" t="s">
        <v>169</v>
      </c>
      <c r="B27" s="12" t="s">
        <v>170</v>
      </c>
      <c r="C27" s="50">
        <v>1548</v>
      </c>
    </row>
    <row r="28" spans="1:3" s="49" customFormat="1" ht="37.5">
      <c r="A28" s="30" t="s">
        <v>171</v>
      </c>
      <c r="B28" s="22" t="s">
        <v>172</v>
      </c>
      <c r="C28" s="48">
        <v>23033.1</v>
      </c>
    </row>
    <row r="29" spans="1:3" s="51" customFormat="1" ht="110.25" customHeight="1">
      <c r="A29" s="34" t="s">
        <v>173</v>
      </c>
      <c r="B29" s="12" t="s">
        <v>174</v>
      </c>
      <c r="C29" s="50">
        <v>19033.1</v>
      </c>
    </row>
    <row r="30" spans="1:3" s="51" customFormat="1" ht="74.25" customHeight="1">
      <c r="A30" s="34" t="s">
        <v>175</v>
      </c>
      <c r="B30" s="12" t="s">
        <v>176</v>
      </c>
      <c r="C30" s="50">
        <v>4000</v>
      </c>
    </row>
    <row r="31" spans="1:3" s="49" customFormat="1" ht="27.75" customHeight="1" hidden="1">
      <c r="A31" s="30" t="s">
        <v>177</v>
      </c>
      <c r="B31" s="22" t="s">
        <v>178</v>
      </c>
      <c r="C31" s="48">
        <v>0</v>
      </c>
    </row>
    <row r="32" spans="1:3" s="51" customFormat="1" ht="37.5" hidden="1">
      <c r="A32" s="34" t="s">
        <v>179</v>
      </c>
      <c r="B32" s="12" t="s">
        <v>180</v>
      </c>
      <c r="C32" s="50">
        <v>0</v>
      </c>
    </row>
    <row r="33" spans="1:3" s="49" customFormat="1" ht="27" customHeight="1">
      <c r="A33" s="30" t="s">
        <v>181</v>
      </c>
      <c r="B33" s="22" t="s">
        <v>182</v>
      </c>
      <c r="C33" s="48">
        <v>600</v>
      </c>
    </row>
    <row r="34" spans="1:3" s="51" customFormat="1" ht="27" customHeight="1">
      <c r="A34" s="34" t="s">
        <v>183</v>
      </c>
      <c r="B34" s="12" t="s">
        <v>184</v>
      </c>
      <c r="C34" s="50">
        <v>600</v>
      </c>
    </row>
    <row r="35" spans="1:3" s="51" customFormat="1" ht="27" customHeight="1">
      <c r="A35" s="30" t="s">
        <v>185</v>
      </c>
      <c r="B35" s="54" t="s">
        <v>186</v>
      </c>
      <c r="C35" s="48">
        <v>168910.3</v>
      </c>
    </row>
    <row r="36" spans="1:3" s="51" customFormat="1" ht="37.5">
      <c r="A36" s="30" t="s">
        <v>187</v>
      </c>
      <c r="B36" s="22" t="s">
        <v>188</v>
      </c>
      <c r="C36" s="48">
        <v>202.1</v>
      </c>
    </row>
    <row r="37" spans="1:3" s="51" customFormat="1" ht="37.5">
      <c r="A37" s="34" t="s">
        <v>189</v>
      </c>
      <c r="B37" s="12" t="s">
        <v>190</v>
      </c>
      <c r="C37" s="50">
        <v>202.1</v>
      </c>
    </row>
    <row r="38" spans="1:3" s="52" customFormat="1" ht="56.25">
      <c r="A38" s="30" t="s">
        <v>191</v>
      </c>
      <c r="B38" s="22" t="s">
        <v>192</v>
      </c>
      <c r="C38" s="48">
        <v>166351.09999999998</v>
      </c>
    </row>
    <row r="39" spans="1:3" s="51" customFormat="1" ht="37.5">
      <c r="A39" s="34" t="s">
        <v>193</v>
      </c>
      <c r="B39" s="12" t="s">
        <v>194</v>
      </c>
      <c r="C39" s="50">
        <v>14695.5</v>
      </c>
    </row>
    <row r="40" spans="1:3" s="51" customFormat="1" ht="45.75" customHeight="1">
      <c r="A40" s="34" t="s">
        <v>53</v>
      </c>
      <c r="B40" s="12" t="s">
        <v>54</v>
      </c>
      <c r="C40" s="50">
        <v>98989.09999999999</v>
      </c>
    </row>
    <row r="41" spans="1:3" s="51" customFormat="1" ht="37.5">
      <c r="A41" s="34" t="s">
        <v>195</v>
      </c>
      <c r="B41" s="55" t="s">
        <v>196</v>
      </c>
      <c r="C41" s="50">
        <v>1677.8999999999999</v>
      </c>
    </row>
    <row r="42" spans="1:3" s="51" customFormat="1" ht="27.75" customHeight="1">
      <c r="A42" s="34" t="s">
        <v>58</v>
      </c>
      <c r="B42" s="12" t="s">
        <v>264</v>
      </c>
      <c r="C42" s="50">
        <v>50988.6</v>
      </c>
    </row>
    <row r="43" spans="1:3" s="52" customFormat="1" ht="150">
      <c r="A43" s="30" t="s">
        <v>79</v>
      </c>
      <c r="B43" s="22" t="s">
        <v>78</v>
      </c>
      <c r="C43" s="48">
        <v>2357.1</v>
      </c>
    </row>
    <row r="44" spans="1:3" s="51" customFormat="1" ht="93.75">
      <c r="A44" s="34" t="s">
        <v>83</v>
      </c>
      <c r="B44" s="12" t="s">
        <v>82</v>
      </c>
      <c r="C44" s="50">
        <v>2357.1</v>
      </c>
    </row>
    <row r="45" spans="1:3" s="51" customFormat="1" ht="37.5" customHeight="1">
      <c r="A45" s="56"/>
      <c r="B45" s="22" t="s">
        <v>197</v>
      </c>
      <c r="C45" s="48">
        <v>403486.6</v>
      </c>
    </row>
    <row r="46" spans="1:3" s="47" customFormat="1" ht="15.75">
      <c r="A46" s="44"/>
      <c r="B46" s="57"/>
      <c r="C46" s="58"/>
    </row>
    <row r="47" spans="1:3" ht="15.75">
      <c r="A47" s="176"/>
      <c r="B47" s="176"/>
      <c r="C47" s="113"/>
    </row>
    <row r="48" ht="15.75">
      <c r="C48" s="60"/>
    </row>
    <row r="49" ht="15.75">
      <c r="C49" s="60"/>
    </row>
    <row r="50" ht="15.75">
      <c r="C50" s="60"/>
    </row>
    <row r="51" ht="15.75">
      <c r="C51" s="60"/>
    </row>
    <row r="52" ht="15.75">
      <c r="C52" s="60"/>
    </row>
    <row r="53" ht="15.75">
      <c r="C53" s="60"/>
    </row>
    <row r="54" ht="15.75">
      <c r="C54" s="60"/>
    </row>
    <row r="55" ht="34.5" customHeight="1">
      <c r="C55" s="60"/>
    </row>
  </sheetData>
  <sheetProtection/>
  <mergeCells count="2">
    <mergeCell ref="A47:B47"/>
    <mergeCell ref="A9:C9"/>
  </mergeCells>
  <printOptions horizontalCentered="1"/>
  <pageMargins left="0.7874015748031497" right="0.5905511811023623" top="0.5905511811023623" bottom="0.5905511811023623" header="0.15748031496062992" footer="0.15748031496062992"/>
  <pageSetup fitToHeight="2" fitToWidth="1" horizontalDpi="600" verticalDpi="600" orientation="portrait" paperSize="9" scale="78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zoomScalePageLayoutView="0" workbookViewId="0" topLeftCell="A1">
      <selection activeCell="A1" sqref="A1"/>
    </sheetView>
  </sheetViews>
  <sheetFormatPr defaultColWidth="9.00390625" defaultRowHeight="34.5" customHeight="1"/>
  <cols>
    <col min="1" max="1" width="30.625" style="44" customWidth="1"/>
    <col min="2" max="2" width="75.125" style="59" customWidth="1"/>
    <col min="3" max="3" width="14.25390625" style="61" customWidth="1"/>
    <col min="4" max="4" width="20.875" style="43" customWidth="1"/>
    <col min="5" max="16384" width="9.125" style="43" customWidth="1"/>
  </cols>
  <sheetData>
    <row r="1" spans="1:3" s="16" customFormat="1" ht="15" customHeight="1">
      <c r="A1" s="38"/>
      <c r="B1" s="14"/>
      <c r="C1" s="15" t="s">
        <v>117</v>
      </c>
    </row>
    <row r="2" spans="1:3" s="16" customFormat="1" ht="15" customHeight="1">
      <c r="A2" s="38"/>
      <c r="B2" s="14"/>
      <c r="C2" s="15" t="s">
        <v>118</v>
      </c>
    </row>
    <row r="3" spans="1:3" s="16" customFormat="1" ht="15" customHeight="1">
      <c r="A3" s="38"/>
      <c r="B3" s="14"/>
      <c r="C3" s="17" t="s">
        <v>105</v>
      </c>
    </row>
    <row r="4" spans="1:3" s="18" customFormat="1" ht="15" customHeight="1">
      <c r="A4" s="39"/>
      <c r="B4" s="15"/>
      <c r="C4" s="17" t="s">
        <v>106</v>
      </c>
    </row>
    <row r="5" spans="1:3" s="18" customFormat="1" ht="15" customHeight="1">
      <c r="A5" s="39"/>
      <c r="B5" s="15"/>
      <c r="C5" s="15" t="s">
        <v>198</v>
      </c>
    </row>
    <row r="6" spans="1:3" s="18" customFormat="1" ht="15">
      <c r="A6" s="39"/>
      <c r="B6" s="15"/>
      <c r="C6" s="15"/>
    </row>
    <row r="7" spans="1:3" s="18" customFormat="1" ht="15">
      <c r="A7" s="39"/>
      <c r="B7" s="15"/>
      <c r="C7" s="15"/>
    </row>
    <row r="8" spans="1:3" ht="15.75">
      <c r="A8" s="40"/>
      <c r="B8" s="41"/>
      <c r="C8" s="42"/>
    </row>
    <row r="9" spans="1:3" ht="46.5" customHeight="1">
      <c r="A9" s="177" t="s">
        <v>109</v>
      </c>
      <c r="B9" s="177"/>
      <c r="C9" s="177"/>
    </row>
    <row r="10" spans="2:3" ht="15.75">
      <c r="B10" s="45"/>
      <c r="C10" s="46"/>
    </row>
    <row r="11" spans="1:3" s="117" customFormat="1" ht="32.25" customHeight="1">
      <c r="A11" s="64" t="s">
        <v>115</v>
      </c>
      <c r="B11" s="115" t="s">
        <v>114</v>
      </c>
      <c r="C11" s="116" t="s">
        <v>116</v>
      </c>
    </row>
    <row r="12" spans="1:3" s="51" customFormat="1" ht="18.75">
      <c r="A12" s="30" t="s">
        <v>185</v>
      </c>
      <c r="B12" s="54" t="s">
        <v>186</v>
      </c>
      <c r="C12" s="48">
        <v>168910.3</v>
      </c>
    </row>
    <row r="13" spans="1:3" s="51" customFormat="1" ht="37.5">
      <c r="A13" s="30" t="s">
        <v>187</v>
      </c>
      <c r="B13" s="22" t="s">
        <v>188</v>
      </c>
      <c r="C13" s="48">
        <v>202.1</v>
      </c>
    </row>
    <row r="14" spans="1:3" s="51" customFormat="1" ht="37.5">
      <c r="A14" s="34" t="s">
        <v>189</v>
      </c>
      <c r="B14" s="12" t="s">
        <v>190</v>
      </c>
      <c r="C14" s="50">
        <v>202.1</v>
      </c>
    </row>
    <row r="15" spans="1:3" s="52" customFormat="1" ht="56.25">
      <c r="A15" s="30" t="s">
        <v>191</v>
      </c>
      <c r="B15" s="22" t="s">
        <v>192</v>
      </c>
      <c r="C15" s="48">
        <v>166351.09999999998</v>
      </c>
    </row>
    <row r="16" spans="1:3" s="49" customFormat="1" ht="37.5">
      <c r="A16" s="30" t="s">
        <v>193</v>
      </c>
      <c r="B16" s="22" t="s">
        <v>194</v>
      </c>
      <c r="C16" s="48">
        <v>14695.5</v>
      </c>
    </row>
    <row r="17" spans="1:3" s="49" customFormat="1" ht="18.75">
      <c r="A17" s="30" t="s">
        <v>199</v>
      </c>
      <c r="B17" s="22" t="s">
        <v>200</v>
      </c>
      <c r="C17" s="48">
        <v>14695.5</v>
      </c>
    </row>
    <row r="18" spans="1:3" s="51" customFormat="1" ht="56.25">
      <c r="A18" s="34" t="s">
        <v>201</v>
      </c>
      <c r="B18" s="12" t="s">
        <v>202</v>
      </c>
      <c r="C18" s="50">
        <v>11391.2</v>
      </c>
    </row>
    <row r="19" spans="1:3" s="51" customFormat="1" ht="56.25">
      <c r="A19" s="34" t="s">
        <v>201</v>
      </c>
      <c r="B19" s="12" t="s">
        <v>203</v>
      </c>
      <c r="C19" s="50">
        <v>3304.3</v>
      </c>
    </row>
    <row r="20" spans="1:3" s="49" customFormat="1" ht="37.5">
      <c r="A20" s="148" t="s">
        <v>66</v>
      </c>
      <c r="B20" s="159" t="s">
        <v>67</v>
      </c>
      <c r="C20" s="48">
        <v>0</v>
      </c>
    </row>
    <row r="21" spans="1:3" s="49" customFormat="1" ht="37.5">
      <c r="A21" s="93" t="s">
        <v>68</v>
      </c>
      <c r="B21" s="160" t="s">
        <v>69</v>
      </c>
      <c r="C21" s="50">
        <v>0</v>
      </c>
    </row>
    <row r="22" spans="1:3" s="49" customFormat="1" ht="37.5">
      <c r="A22" s="148" t="s">
        <v>53</v>
      </c>
      <c r="B22" s="149" t="s">
        <v>54</v>
      </c>
      <c r="C22" s="150">
        <v>98989.09999999999</v>
      </c>
    </row>
    <row r="23" spans="1:3" s="51" customFormat="1" ht="150">
      <c r="A23" s="151" t="s">
        <v>55</v>
      </c>
      <c r="B23" s="152" t="s">
        <v>77</v>
      </c>
      <c r="C23" s="153">
        <v>70283.9</v>
      </c>
    </row>
    <row r="24" spans="1:3" s="51" customFormat="1" ht="150">
      <c r="A24" s="151" t="s">
        <v>70</v>
      </c>
      <c r="B24" s="152" t="s">
        <v>71</v>
      </c>
      <c r="C24" s="153">
        <v>70283.9</v>
      </c>
    </row>
    <row r="25" spans="1:3" s="63" customFormat="1" ht="112.5">
      <c r="A25" s="154" t="s">
        <v>56</v>
      </c>
      <c r="B25" s="155" t="s">
        <v>57</v>
      </c>
      <c r="C25" s="156">
        <v>70283.9</v>
      </c>
    </row>
    <row r="26" spans="1:3" s="51" customFormat="1" ht="112.5">
      <c r="A26" s="151" t="s">
        <v>72</v>
      </c>
      <c r="B26" s="152" t="s">
        <v>110</v>
      </c>
      <c r="C26" s="153">
        <v>28705.2</v>
      </c>
    </row>
    <row r="27" spans="1:3" s="51" customFormat="1" ht="75">
      <c r="A27" s="151" t="s">
        <v>73</v>
      </c>
      <c r="B27" s="152" t="s">
        <v>74</v>
      </c>
      <c r="C27" s="153">
        <v>28705.2</v>
      </c>
    </row>
    <row r="28" spans="1:3" s="63" customFormat="1" ht="75">
      <c r="A28" s="154" t="s">
        <v>75</v>
      </c>
      <c r="B28" s="155" t="s">
        <v>76</v>
      </c>
      <c r="C28" s="156">
        <v>28705.2</v>
      </c>
    </row>
    <row r="29" spans="1:3" s="63" customFormat="1" ht="37.5">
      <c r="A29" s="30" t="s">
        <v>195</v>
      </c>
      <c r="B29" s="62" t="s">
        <v>196</v>
      </c>
      <c r="C29" s="48">
        <v>1677.8999999999999</v>
      </c>
    </row>
    <row r="30" spans="1:3" ht="56.25">
      <c r="A30" s="30" t="s">
        <v>204</v>
      </c>
      <c r="B30" s="62" t="s">
        <v>205</v>
      </c>
      <c r="C30" s="48">
        <v>1677.8999999999999</v>
      </c>
    </row>
    <row r="31" spans="1:3" ht="75">
      <c r="A31" s="34" t="s">
        <v>206</v>
      </c>
      <c r="B31" s="55" t="s">
        <v>207</v>
      </c>
      <c r="C31" s="50">
        <v>1108.6</v>
      </c>
    </row>
    <row r="32" spans="1:3" ht="56.25">
      <c r="A32" s="34" t="s">
        <v>206</v>
      </c>
      <c r="B32" s="55" t="s">
        <v>208</v>
      </c>
      <c r="C32" s="50">
        <v>569.3</v>
      </c>
    </row>
    <row r="33" spans="1:254" ht="18.75">
      <c r="A33" s="30" t="s">
        <v>58</v>
      </c>
      <c r="B33" s="22" t="s">
        <v>264</v>
      </c>
      <c r="C33" s="48">
        <v>50988.6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  <c r="DB33" s="157"/>
      <c r="DC33" s="157"/>
      <c r="DD33" s="157"/>
      <c r="DE33" s="157"/>
      <c r="DF33" s="157"/>
      <c r="DG33" s="157"/>
      <c r="DH33" s="157"/>
      <c r="DI33" s="157"/>
      <c r="DJ33" s="157"/>
      <c r="DK33" s="157"/>
      <c r="DL33" s="157"/>
      <c r="DM33" s="157"/>
      <c r="DN33" s="157"/>
      <c r="DO33" s="157"/>
      <c r="DP33" s="157"/>
      <c r="DQ33" s="157"/>
      <c r="DR33" s="157"/>
      <c r="DS33" s="157"/>
      <c r="DT33" s="157"/>
      <c r="DU33" s="157"/>
      <c r="DV33" s="157"/>
      <c r="DW33" s="157"/>
      <c r="DX33" s="157"/>
      <c r="DY33" s="157"/>
      <c r="DZ33" s="157"/>
      <c r="EA33" s="157"/>
      <c r="EB33" s="157"/>
      <c r="EC33" s="157"/>
      <c r="ED33" s="157"/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57"/>
      <c r="EW33" s="157"/>
      <c r="EX33" s="157"/>
      <c r="EY33" s="157"/>
      <c r="EZ33" s="157"/>
      <c r="FA33" s="157"/>
      <c r="FB33" s="157"/>
      <c r="FC33" s="157"/>
      <c r="FD33" s="157"/>
      <c r="FE33" s="157"/>
      <c r="FF33" s="157"/>
      <c r="FG33" s="157"/>
      <c r="FH33" s="157"/>
      <c r="FI33" s="157"/>
      <c r="FJ33" s="157"/>
      <c r="FK33" s="157"/>
      <c r="FL33" s="157"/>
      <c r="FM33" s="157"/>
      <c r="FN33" s="157"/>
      <c r="FO33" s="157"/>
      <c r="FP33" s="157"/>
      <c r="FQ33" s="157"/>
      <c r="FR33" s="157"/>
      <c r="FS33" s="157"/>
      <c r="FT33" s="157"/>
      <c r="FU33" s="157"/>
      <c r="FV33" s="157"/>
      <c r="FW33" s="157"/>
      <c r="FX33" s="157"/>
      <c r="FY33" s="157"/>
      <c r="FZ33" s="157"/>
      <c r="GA33" s="157"/>
      <c r="GB33" s="157"/>
      <c r="GC33" s="157"/>
      <c r="GD33" s="157"/>
      <c r="GE33" s="157"/>
      <c r="GF33" s="157"/>
      <c r="GG33" s="157"/>
      <c r="GH33" s="157"/>
      <c r="GI33" s="157"/>
      <c r="GJ33" s="157"/>
      <c r="GK33" s="157"/>
      <c r="GL33" s="157"/>
      <c r="GM33" s="157"/>
      <c r="GN33" s="157"/>
      <c r="GO33" s="157"/>
      <c r="GP33" s="157"/>
      <c r="GQ33" s="157"/>
      <c r="GR33" s="157"/>
      <c r="GS33" s="157"/>
      <c r="GT33" s="157"/>
      <c r="GU33" s="157"/>
      <c r="GV33" s="157"/>
      <c r="GW33" s="157"/>
      <c r="GX33" s="157"/>
      <c r="GY33" s="157"/>
      <c r="GZ33" s="157"/>
      <c r="HA33" s="157"/>
      <c r="HB33" s="157"/>
      <c r="HC33" s="157"/>
      <c r="HD33" s="157"/>
      <c r="HE33" s="157"/>
      <c r="HF33" s="157"/>
      <c r="HG33" s="157"/>
      <c r="HH33" s="157"/>
      <c r="HI33" s="157"/>
      <c r="HJ33" s="157"/>
      <c r="HK33" s="157"/>
      <c r="HL33" s="157"/>
      <c r="HM33" s="157"/>
      <c r="HN33" s="157"/>
      <c r="HO33" s="157"/>
      <c r="HP33" s="157"/>
      <c r="HQ33" s="157"/>
      <c r="HR33" s="157"/>
      <c r="HS33" s="157"/>
      <c r="HT33" s="157"/>
      <c r="HU33" s="157"/>
      <c r="HV33" s="157"/>
      <c r="HW33" s="157"/>
      <c r="HX33" s="157"/>
      <c r="HY33" s="157"/>
      <c r="HZ33" s="157"/>
      <c r="IA33" s="157"/>
      <c r="IB33" s="157"/>
      <c r="IC33" s="157"/>
      <c r="ID33" s="157"/>
      <c r="IE33" s="157"/>
      <c r="IF33" s="157"/>
      <c r="IG33" s="157"/>
      <c r="IH33" s="157"/>
      <c r="II33" s="157"/>
      <c r="IJ33" s="157"/>
      <c r="IK33" s="157"/>
      <c r="IL33" s="157"/>
      <c r="IM33" s="157"/>
      <c r="IN33" s="157"/>
      <c r="IO33" s="157"/>
      <c r="IP33" s="157"/>
      <c r="IQ33" s="157"/>
      <c r="IR33" s="157"/>
      <c r="IS33" s="157"/>
      <c r="IT33" s="157"/>
    </row>
    <row r="34" spans="1:254" ht="37.5">
      <c r="A34" s="30" t="s">
        <v>59</v>
      </c>
      <c r="B34" s="22" t="s">
        <v>60</v>
      </c>
      <c r="C34" s="150">
        <v>50988.6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</row>
    <row r="35" spans="1:254" ht="93.75">
      <c r="A35" s="34" t="s">
        <v>61</v>
      </c>
      <c r="B35" s="12" t="s">
        <v>62</v>
      </c>
      <c r="C35" s="50">
        <v>500</v>
      </c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</row>
    <row r="36" spans="1:254" ht="112.5">
      <c r="A36" s="34" t="s">
        <v>61</v>
      </c>
      <c r="B36" s="12" t="s">
        <v>86</v>
      </c>
      <c r="C36" s="50">
        <v>48022.5</v>
      </c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</row>
    <row r="37" spans="1:254" ht="75">
      <c r="A37" s="34" t="s">
        <v>61</v>
      </c>
      <c r="B37" s="12" t="s">
        <v>87</v>
      </c>
      <c r="C37" s="50">
        <v>2466.1</v>
      </c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</row>
    <row r="38" spans="1:3" s="52" customFormat="1" ht="131.25">
      <c r="A38" s="30" t="s">
        <v>79</v>
      </c>
      <c r="B38" s="22" t="s">
        <v>78</v>
      </c>
      <c r="C38" s="48">
        <v>2357.1</v>
      </c>
    </row>
    <row r="39" spans="1:3" s="49" customFormat="1" ht="93.75">
      <c r="A39" s="30" t="s">
        <v>81</v>
      </c>
      <c r="B39" s="22" t="s">
        <v>80</v>
      </c>
      <c r="C39" s="48">
        <v>2357.1</v>
      </c>
    </row>
    <row r="40" spans="1:3" s="49" customFormat="1" ht="93.75">
      <c r="A40" s="30" t="s">
        <v>83</v>
      </c>
      <c r="B40" s="22" t="s">
        <v>82</v>
      </c>
      <c r="C40" s="48">
        <v>2357.1</v>
      </c>
    </row>
    <row r="41" spans="1:3" s="51" customFormat="1" ht="75">
      <c r="A41" s="34" t="s">
        <v>85</v>
      </c>
      <c r="B41" s="12" t="s">
        <v>84</v>
      </c>
      <c r="C41" s="50">
        <v>2357.1</v>
      </c>
    </row>
    <row r="42" ht="15.75">
      <c r="C42" s="60"/>
    </row>
    <row r="43" ht="15.75">
      <c r="C43" s="60"/>
    </row>
    <row r="44" ht="15.75">
      <c r="C44" s="60"/>
    </row>
    <row r="45" ht="15.75">
      <c r="C45" s="60"/>
    </row>
    <row r="46" ht="15.75">
      <c r="C46" s="60"/>
    </row>
    <row r="47" ht="15.75">
      <c r="C47" s="60"/>
    </row>
    <row r="48" ht="15.75"/>
    <row r="49" ht="15.75"/>
    <row r="50" ht="15.75"/>
    <row r="51" ht="15.75"/>
    <row r="52" ht="15.75"/>
    <row r="53" ht="15.75"/>
  </sheetData>
  <sheetProtection/>
  <mergeCells count="1">
    <mergeCell ref="A9:C9"/>
  </mergeCells>
  <printOptions horizontalCentered="1"/>
  <pageMargins left="0.7874015748031497" right="0.5905511811023623" top="0.5905511811023623" bottom="0.5905511811023623" header="0.2755905511811024" footer="0.15748031496062992"/>
  <pageSetup fitToHeight="3" fitToWidth="1" horizontalDpi="600" verticalDpi="600" orientation="portrait" paperSize="9" scale="7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5.00390625" style="120" customWidth="1"/>
    <col min="2" max="2" width="6.00390625" style="120" customWidth="1"/>
    <col min="3" max="3" width="6.625" style="145" customWidth="1"/>
    <col min="4" max="4" width="15.00390625" style="120" customWidth="1"/>
    <col min="5" max="16384" width="9.125" style="120" customWidth="1"/>
  </cols>
  <sheetData>
    <row r="1" spans="1:4" s="174" customFormat="1" ht="15">
      <c r="A1" s="146"/>
      <c r="B1" s="146"/>
      <c r="C1" s="147"/>
      <c r="D1" s="15" t="s">
        <v>117</v>
      </c>
    </row>
    <row r="2" spans="1:4" s="174" customFormat="1" ht="15">
      <c r="A2" s="146"/>
      <c r="B2" s="146"/>
      <c r="C2" s="147"/>
      <c r="D2" s="15" t="s">
        <v>118</v>
      </c>
    </row>
    <row r="3" spans="1:4" s="174" customFormat="1" ht="15">
      <c r="A3" s="146"/>
      <c r="B3" s="146"/>
      <c r="C3" s="147"/>
      <c r="D3" s="17" t="s">
        <v>105</v>
      </c>
    </row>
    <row r="4" spans="1:4" s="174" customFormat="1" ht="15">
      <c r="A4" s="146"/>
      <c r="B4" s="147"/>
      <c r="C4" s="147"/>
      <c r="D4" s="17" t="s">
        <v>106</v>
      </c>
    </row>
    <row r="5" spans="1:4" s="174" customFormat="1" ht="15">
      <c r="A5" s="146"/>
      <c r="B5" s="147"/>
      <c r="C5" s="147"/>
      <c r="D5" s="173" t="s">
        <v>209</v>
      </c>
    </row>
    <row r="6" spans="1:4" ht="15.75">
      <c r="A6" s="118"/>
      <c r="B6" s="119"/>
      <c r="C6" s="119"/>
      <c r="D6" s="121"/>
    </row>
    <row r="7" spans="1:4" ht="15.75">
      <c r="A7" s="118"/>
      <c r="B7" s="119"/>
      <c r="C7" s="119"/>
      <c r="D7" s="121"/>
    </row>
    <row r="8" spans="1:4" ht="76.5" customHeight="1">
      <c r="A8" s="179" t="s">
        <v>210</v>
      </c>
      <c r="B8" s="179"/>
      <c r="C8" s="179"/>
      <c r="D8" s="179"/>
    </row>
    <row r="9" spans="1:4" ht="15.75">
      <c r="A9" s="118"/>
      <c r="B9" s="119"/>
      <c r="C9" s="119"/>
      <c r="D9" s="118"/>
    </row>
    <row r="10" spans="1:4" ht="25.5">
      <c r="A10" s="122" t="s">
        <v>211</v>
      </c>
      <c r="B10" s="178" t="s">
        <v>212</v>
      </c>
      <c r="C10" s="178"/>
      <c r="D10" s="123" t="s">
        <v>213</v>
      </c>
    </row>
    <row r="11" spans="1:4" ht="12.75">
      <c r="A11" s="122" t="s">
        <v>214</v>
      </c>
      <c r="B11" s="178" t="s">
        <v>215</v>
      </c>
      <c r="C11" s="178"/>
      <c r="D11" s="122" t="s">
        <v>263</v>
      </c>
    </row>
    <row r="12" spans="1:4" s="128" customFormat="1" ht="18.75">
      <c r="A12" s="124" t="s">
        <v>216</v>
      </c>
      <c r="B12" s="125" t="s">
        <v>217</v>
      </c>
      <c r="C12" s="126" t="s">
        <v>218</v>
      </c>
      <c r="D12" s="127">
        <v>54979.5</v>
      </c>
    </row>
    <row r="13" spans="1:4" s="128" customFormat="1" ht="56.25">
      <c r="A13" s="129" t="s">
        <v>219</v>
      </c>
      <c r="B13" s="130" t="s">
        <v>217</v>
      </c>
      <c r="C13" s="131" t="s">
        <v>220</v>
      </c>
      <c r="D13" s="132">
        <v>2666.5</v>
      </c>
    </row>
    <row r="14" spans="1:4" s="128" customFormat="1" ht="56.25">
      <c r="A14" s="129" t="s">
        <v>221</v>
      </c>
      <c r="B14" s="130" t="s">
        <v>217</v>
      </c>
      <c r="C14" s="131" t="s">
        <v>222</v>
      </c>
      <c r="D14" s="132">
        <v>23468.100000000002</v>
      </c>
    </row>
    <row r="15" spans="1:4" s="128" customFormat="1" ht="37.5">
      <c r="A15" s="129" t="s">
        <v>223</v>
      </c>
      <c r="B15" s="130" t="s">
        <v>217</v>
      </c>
      <c r="C15" s="131" t="s">
        <v>224</v>
      </c>
      <c r="D15" s="132">
        <v>4630.6</v>
      </c>
    </row>
    <row r="16" spans="1:4" s="128" customFormat="1" ht="18.75">
      <c r="A16" s="129" t="s">
        <v>225</v>
      </c>
      <c r="B16" s="130" t="s">
        <v>217</v>
      </c>
      <c r="C16" s="131" t="s">
        <v>226</v>
      </c>
      <c r="D16" s="132">
        <v>2300</v>
      </c>
    </row>
    <row r="17" spans="1:4" s="128" customFormat="1" ht="18.75">
      <c r="A17" s="129" t="s">
        <v>227</v>
      </c>
      <c r="B17" s="130" t="s">
        <v>217</v>
      </c>
      <c r="C17" s="131" t="s">
        <v>228</v>
      </c>
      <c r="D17" s="132">
        <v>721</v>
      </c>
    </row>
    <row r="18" spans="1:4" s="128" customFormat="1" ht="18.75">
      <c r="A18" s="129" t="s">
        <v>229</v>
      </c>
      <c r="B18" s="130" t="s">
        <v>217</v>
      </c>
      <c r="C18" s="131">
        <v>13</v>
      </c>
      <c r="D18" s="132">
        <v>21193.3</v>
      </c>
    </row>
    <row r="19" spans="1:4" s="128" customFormat="1" ht="37.5">
      <c r="A19" s="133" t="s">
        <v>230</v>
      </c>
      <c r="B19" s="125" t="s">
        <v>220</v>
      </c>
      <c r="C19" s="126" t="s">
        <v>218</v>
      </c>
      <c r="D19" s="127">
        <v>1750</v>
      </c>
    </row>
    <row r="20" spans="1:4" s="128" customFormat="1" ht="37.5">
      <c r="A20" s="134" t="s">
        <v>231</v>
      </c>
      <c r="B20" s="135" t="s">
        <v>220</v>
      </c>
      <c r="C20" s="136" t="s">
        <v>232</v>
      </c>
      <c r="D20" s="132">
        <v>300</v>
      </c>
    </row>
    <row r="21" spans="1:4" s="128" customFormat="1" ht="18.75">
      <c r="A21" s="134" t="s">
        <v>233</v>
      </c>
      <c r="B21" s="135" t="s">
        <v>220</v>
      </c>
      <c r="C21" s="136" t="s">
        <v>234</v>
      </c>
      <c r="D21" s="132">
        <v>300</v>
      </c>
    </row>
    <row r="22" spans="1:4" s="128" customFormat="1" ht="37.5">
      <c r="A22" s="134" t="s">
        <v>235</v>
      </c>
      <c r="B22" s="135" t="s">
        <v>220</v>
      </c>
      <c r="C22" s="136" t="s">
        <v>236</v>
      </c>
      <c r="D22" s="132">
        <v>1150</v>
      </c>
    </row>
    <row r="23" spans="1:4" s="128" customFormat="1" ht="18.75">
      <c r="A23" s="133" t="s">
        <v>237</v>
      </c>
      <c r="B23" s="125" t="s">
        <v>222</v>
      </c>
      <c r="C23" s="126" t="s">
        <v>218</v>
      </c>
      <c r="D23" s="127">
        <v>27210.7</v>
      </c>
    </row>
    <row r="24" spans="1:4" s="128" customFormat="1" ht="18.75">
      <c r="A24" s="134" t="s">
        <v>238</v>
      </c>
      <c r="B24" s="135" t="s">
        <v>222</v>
      </c>
      <c r="C24" s="136" t="s">
        <v>239</v>
      </c>
      <c r="D24" s="132">
        <v>1700</v>
      </c>
    </row>
    <row r="25" spans="1:4" s="128" customFormat="1" ht="18.75">
      <c r="A25" s="134" t="s">
        <v>240</v>
      </c>
      <c r="B25" s="135" t="s">
        <v>222</v>
      </c>
      <c r="C25" s="136" t="s">
        <v>232</v>
      </c>
      <c r="D25" s="132">
        <v>23679.4</v>
      </c>
    </row>
    <row r="26" spans="1:4" s="128" customFormat="1" ht="18.75">
      <c r="A26" s="134" t="s">
        <v>241</v>
      </c>
      <c r="B26" s="135" t="s">
        <v>222</v>
      </c>
      <c r="C26" s="136" t="s">
        <v>242</v>
      </c>
      <c r="D26" s="132">
        <v>1831.3</v>
      </c>
    </row>
    <row r="27" spans="1:4" s="128" customFormat="1" ht="18.75">
      <c r="A27" s="124" t="s">
        <v>243</v>
      </c>
      <c r="B27" s="137" t="s">
        <v>244</v>
      </c>
      <c r="C27" s="126" t="s">
        <v>218</v>
      </c>
      <c r="D27" s="127">
        <v>365079.9</v>
      </c>
    </row>
    <row r="28" spans="1:4" s="128" customFormat="1" ht="18.75">
      <c r="A28" s="129" t="s">
        <v>245</v>
      </c>
      <c r="B28" s="130" t="s">
        <v>244</v>
      </c>
      <c r="C28" s="131" t="s">
        <v>217</v>
      </c>
      <c r="D28" s="132">
        <v>286046.4</v>
      </c>
    </row>
    <row r="29" spans="1:4" s="128" customFormat="1" ht="18.75">
      <c r="A29" s="129" t="s">
        <v>246</v>
      </c>
      <c r="B29" s="130" t="s">
        <v>244</v>
      </c>
      <c r="C29" s="131" t="s">
        <v>247</v>
      </c>
      <c r="D29" s="132">
        <v>25070.5</v>
      </c>
    </row>
    <row r="30" spans="1:4" s="128" customFormat="1" ht="18.75">
      <c r="A30" s="129" t="s">
        <v>248</v>
      </c>
      <c r="B30" s="130" t="s">
        <v>244</v>
      </c>
      <c r="C30" s="131" t="s">
        <v>220</v>
      </c>
      <c r="D30" s="132">
        <v>53963</v>
      </c>
    </row>
    <row r="31" spans="1:4" s="128" customFormat="1" ht="18.75">
      <c r="A31" s="124" t="s">
        <v>249</v>
      </c>
      <c r="B31" s="125" t="s">
        <v>226</v>
      </c>
      <c r="C31" s="126" t="s">
        <v>218</v>
      </c>
      <c r="D31" s="127">
        <v>657.8</v>
      </c>
    </row>
    <row r="32" spans="1:4" s="128" customFormat="1" ht="18.75">
      <c r="A32" s="129" t="s">
        <v>250</v>
      </c>
      <c r="B32" s="130" t="s">
        <v>226</v>
      </c>
      <c r="C32" s="131" t="s">
        <v>226</v>
      </c>
      <c r="D32" s="132">
        <v>657.8</v>
      </c>
    </row>
    <row r="33" spans="1:4" s="128" customFormat="1" ht="18.75">
      <c r="A33" s="114" t="s">
        <v>251</v>
      </c>
      <c r="B33" s="125" t="s">
        <v>239</v>
      </c>
      <c r="C33" s="126" t="s">
        <v>218</v>
      </c>
      <c r="D33" s="127">
        <v>50794.2</v>
      </c>
    </row>
    <row r="34" spans="1:4" s="128" customFormat="1" ht="18.75">
      <c r="A34" s="138" t="s">
        <v>252</v>
      </c>
      <c r="B34" s="130" t="s">
        <v>239</v>
      </c>
      <c r="C34" s="131" t="s">
        <v>217</v>
      </c>
      <c r="D34" s="132">
        <v>50794.2</v>
      </c>
    </row>
    <row r="35" spans="1:4" s="128" customFormat="1" ht="18.75">
      <c r="A35" s="114" t="s">
        <v>253</v>
      </c>
      <c r="B35" s="125" t="s">
        <v>234</v>
      </c>
      <c r="C35" s="126" t="s">
        <v>218</v>
      </c>
      <c r="D35" s="127">
        <v>9131</v>
      </c>
    </row>
    <row r="36" spans="1:4" s="128" customFormat="1" ht="18.75">
      <c r="A36" s="138" t="s">
        <v>254</v>
      </c>
      <c r="B36" s="130" t="s">
        <v>234</v>
      </c>
      <c r="C36" s="131" t="s">
        <v>217</v>
      </c>
      <c r="D36" s="132">
        <v>3600</v>
      </c>
    </row>
    <row r="37" spans="1:4" s="128" customFormat="1" ht="18.75">
      <c r="A37" s="129" t="s">
        <v>255</v>
      </c>
      <c r="B37" s="130" t="s">
        <v>234</v>
      </c>
      <c r="C37" s="131" t="s">
        <v>220</v>
      </c>
      <c r="D37" s="132">
        <v>4944</v>
      </c>
    </row>
    <row r="38" spans="1:4" s="128" customFormat="1" ht="18.75">
      <c r="A38" s="129" t="s">
        <v>256</v>
      </c>
      <c r="B38" s="130" t="s">
        <v>234</v>
      </c>
      <c r="C38" s="131" t="s">
        <v>224</v>
      </c>
      <c r="D38" s="132">
        <v>587</v>
      </c>
    </row>
    <row r="39" spans="1:4" s="128" customFormat="1" ht="18.75">
      <c r="A39" s="124" t="s">
        <v>257</v>
      </c>
      <c r="B39" s="125" t="s">
        <v>228</v>
      </c>
      <c r="C39" s="126" t="s">
        <v>218</v>
      </c>
      <c r="D39" s="127">
        <v>39050.5</v>
      </c>
    </row>
    <row r="40" spans="1:4" s="128" customFormat="1" ht="18.75">
      <c r="A40" s="129" t="s">
        <v>258</v>
      </c>
      <c r="B40" s="130" t="s">
        <v>228</v>
      </c>
      <c r="C40" s="131" t="s">
        <v>217</v>
      </c>
      <c r="D40" s="132">
        <v>39050.5</v>
      </c>
    </row>
    <row r="41" spans="1:4" s="128" customFormat="1" ht="18.75">
      <c r="A41" s="124" t="s">
        <v>259</v>
      </c>
      <c r="B41" s="125" t="s">
        <v>242</v>
      </c>
      <c r="C41" s="126" t="s">
        <v>218</v>
      </c>
      <c r="D41" s="139">
        <v>310</v>
      </c>
    </row>
    <row r="42" spans="1:4" s="128" customFormat="1" ht="18.75">
      <c r="A42" s="129" t="s">
        <v>260</v>
      </c>
      <c r="B42" s="130" t="s">
        <v>242</v>
      </c>
      <c r="C42" s="131" t="s">
        <v>217</v>
      </c>
      <c r="D42" s="132">
        <v>130</v>
      </c>
    </row>
    <row r="43" spans="1:4" s="128" customFormat="1" ht="18.75">
      <c r="A43" s="129" t="s">
        <v>261</v>
      </c>
      <c r="B43" s="130" t="s">
        <v>242</v>
      </c>
      <c r="C43" s="131" t="s">
        <v>247</v>
      </c>
      <c r="D43" s="132">
        <v>180</v>
      </c>
    </row>
    <row r="44" spans="1:4" s="128" customFormat="1" ht="18.75">
      <c r="A44" s="140" t="s">
        <v>262</v>
      </c>
      <c r="B44" s="141"/>
      <c r="C44" s="142"/>
      <c r="D44" s="143">
        <v>548963.6000000001</v>
      </c>
    </row>
    <row r="45" s="128" customFormat="1" ht="18">
      <c r="C45" s="144"/>
    </row>
  </sheetData>
  <sheetProtection/>
  <mergeCells count="3">
    <mergeCell ref="B10:C10"/>
    <mergeCell ref="B11:C11"/>
    <mergeCell ref="A8:D8"/>
  </mergeCells>
  <printOptions horizontalCentered="1"/>
  <pageMargins left="0.7874015748031497" right="0.3937007874015748" top="0.5905511811023623" bottom="0.5905511811023623" header="0" footer="0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80" zoomScaleNormal="80" zoomScalePageLayoutView="0" workbookViewId="0" topLeftCell="A1">
      <selection activeCell="A1" sqref="A1"/>
    </sheetView>
  </sheetViews>
  <sheetFormatPr defaultColWidth="10.125" defaultRowHeight="12.75"/>
  <cols>
    <col min="1" max="1" width="7.375" style="75" customWidth="1"/>
    <col min="2" max="2" width="60.00390625" style="76" customWidth="1"/>
    <col min="3" max="3" width="8.25390625" style="81" customWidth="1"/>
    <col min="4" max="7" width="16.25390625" style="111" customWidth="1"/>
    <col min="8" max="8" width="34.375" style="76" customWidth="1"/>
    <col min="9" max="16384" width="10.125" style="81" customWidth="1"/>
  </cols>
  <sheetData>
    <row r="1" spans="1:14" s="66" customFormat="1" ht="15" customHeight="1">
      <c r="A1" s="67"/>
      <c r="B1" s="68"/>
      <c r="C1" s="69"/>
      <c r="D1" s="70"/>
      <c r="E1" s="70"/>
      <c r="F1" s="70"/>
      <c r="G1" s="70"/>
      <c r="H1" s="15" t="s">
        <v>117</v>
      </c>
      <c r="I1" s="71"/>
      <c r="J1" s="71"/>
      <c r="K1" s="71"/>
      <c r="L1" s="72"/>
      <c r="M1" s="73"/>
      <c r="N1" s="65"/>
    </row>
    <row r="2" spans="1:14" s="66" customFormat="1" ht="15" customHeight="1">
      <c r="A2" s="67"/>
      <c r="B2" s="68"/>
      <c r="C2" s="69"/>
      <c r="D2" s="70"/>
      <c r="E2" s="70"/>
      <c r="F2" s="70"/>
      <c r="G2" s="70"/>
      <c r="H2" s="15" t="s">
        <v>118</v>
      </c>
      <c r="I2" s="71"/>
      <c r="J2" s="71"/>
      <c r="K2" s="71"/>
      <c r="L2" s="72"/>
      <c r="M2" s="73"/>
      <c r="N2" s="65"/>
    </row>
    <row r="3" spans="1:14" s="66" customFormat="1" ht="15" customHeight="1">
      <c r="A3" s="67"/>
      <c r="B3" s="68"/>
      <c r="C3" s="69"/>
      <c r="D3" s="70"/>
      <c r="E3" s="70"/>
      <c r="F3" s="70"/>
      <c r="G3" s="70"/>
      <c r="H3" s="17" t="s">
        <v>105</v>
      </c>
      <c r="I3" s="71"/>
      <c r="J3" s="71"/>
      <c r="K3" s="71"/>
      <c r="L3" s="72"/>
      <c r="M3" s="73"/>
      <c r="N3" s="74"/>
    </row>
    <row r="4" spans="3:14" ht="15" customHeight="1">
      <c r="C4" s="77"/>
      <c r="D4" s="78"/>
      <c r="E4" s="78"/>
      <c r="F4" s="78"/>
      <c r="G4" s="78"/>
      <c r="H4" s="17" t="s">
        <v>106</v>
      </c>
      <c r="I4" s="79"/>
      <c r="J4" s="80"/>
      <c r="K4" s="71"/>
      <c r="L4" s="72"/>
      <c r="M4" s="73"/>
      <c r="N4" s="74"/>
    </row>
    <row r="5" spans="3:14" ht="15" customHeight="1">
      <c r="C5" s="77"/>
      <c r="D5" s="78"/>
      <c r="E5" s="78"/>
      <c r="F5" s="78"/>
      <c r="G5" s="78"/>
      <c r="H5" s="74" t="s">
        <v>10</v>
      </c>
      <c r="I5" s="79"/>
      <c r="J5" s="80"/>
      <c r="K5" s="71"/>
      <c r="L5" s="72"/>
      <c r="M5" s="73"/>
      <c r="N5" s="74"/>
    </row>
    <row r="6" spans="3:14" ht="15.75">
      <c r="C6" s="77"/>
      <c r="D6" s="78"/>
      <c r="E6" s="78"/>
      <c r="F6" s="78"/>
      <c r="G6" s="78"/>
      <c r="H6" s="74"/>
      <c r="I6" s="79"/>
      <c r="J6" s="80"/>
      <c r="K6" s="71"/>
      <c r="L6" s="72"/>
      <c r="M6" s="73"/>
      <c r="N6" s="74"/>
    </row>
    <row r="7" spans="3:14" ht="15.75">
      <c r="C7" s="77"/>
      <c r="D7" s="78"/>
      <c r="E7" s="78"/>
      <c r="F7" s="78"/>
      <c r="G7" s="78"/>
      <c r="H7" s="74"/>
      <c r="I7" s="79"/>
      <c r="J7" s="80"/>
      <c r="K7" s="71"/>
      <c r="L7" s="72"/>
      <c r="M7" s="73"/>
      <c r="N7" s="74"/>
    </row>
    <row r="8" spans="3:14" ht="15.75">
      <c r="C8" s="77"/>
      <c r="D8" s="78"/>
      <c r="E8" s="78"/>
      <c r="F8" s="78"/>
      <c r="G8" s="78"/>
      <c r="H8" s="74"/>
      <c r="I8" s="79"/>
      <c r="J8" s="80"/>
      <c r="K8" s="71"/>
      <c r="L8" s="72"/>
      <c r="M8" s="73"/>
      <c r="N8" s="74"/>
    </row>
    <row r="9" spans="1:8" ht="51.75" customHeight="1">
      <c r="A9" s="182" t="s">
        <v>9</v>
      </c>
      <c r="B9" s="182"/>
      <c r="C9" s="182"/>
      <c r="D9" s="182"/>
      <c r="E9" s="182"/>
      <c r="F9" s="182"/>
      <c r="G9" s="182"/>
      <c r="H9" s="182"/>
    </row>
    <row r="10" spans="1:8" ht="12.75">
      <c r="A10" s="82"/>
      <c r="B10" s="83"/>
      <c r="C10" s="83"/>
      <c r="D10" s="84"/>
      <c r="E10" s="84"/>
      <c r="F10" s="84"/>
      <c r="G10" s="84"/>
      <c r="H10" s="85" t="s">
        <v>11</v>
      </c>
    </row>
    <row r="11" spans="1:8" s="87" customFormat="1" ht="15.75">
      <c r="A11" s="183" t="s">
        <v>12</v>
      </c>
      <c r="B11" s="183" t="s">
        <v>13</v>
      </c>
      <c r="C11" s="183" t="s">
        <v>14</v>
      </c>
      <c r="D11" s="184" t="s">
        <v>15</v>
      </c>
      <c r="E11" s="185" t="s">
        <v>16</v>
      </c>
      <c r="F11" s="185"/>
      <c r="G11" s="185"/>
      <c r="H11" s="183" t="s">
        <v>17</v>
      </c>
    </row>
    <row r="12" spans="1:8" s="87" customFormat="1" ht="72.75" customHeight="1">
      <c r="A12" s="183"/>
      <c r="B12" s="183"/>
      <c r="C12" s="183"/>
      <c r="D12" s="184"/>
      <c r="E12" s="86" t="s">
        <v>18</v>
      </c>
      <c r="F12" s="86" t="s">
        <v>64</v>
      </c>
      <c r="G12" s="86" t="s">
        <v>19</v>
      </c>
      <c r="H12" s="183"/>
    </row>
    <row r="13" spans="1:8" s="88" customFormat="1" ht="40.5" customHeight="1">
      <c r="A13" s="181" t="s">
        <v>20</v>
      </c>
      <c r="B13" s="181"/>
      <c r="C13" s="181"/>
      <c r="D13" s="181"/>
      <c r="E13" s="181"/>
      <c r="F13" s="181"/>
      <c r="G13" s="181"/>
      <c r="H13" s="181"/>
    </row>
    <row r="14" spans="1:8" s="88" customFormat="1" ht="57" customHeight="1">
      <c r="A14" s="186" t="s">
        <v>265</v>
      </c>
      <c r="B14" s="186"/>
      <c r="C14" s="186"/>
      <c r="D14" s="186"/>
      <c r="E14" s="186"/>
      <c r="F14" s="186"/>
      <c r="G14" s="186"/>
      <c r="H14" s="186"/>
    </row>
    <row r="15" spans="1:8" s="88" customFormat="1" ht="18.75">
      <c r="A15" s="89">
        <v>1</v>
      </c>
      <c r="B15" s="90" t="s">
        <v>21</v>
      </c>
      <c r="C15" s="91">
        <v>2014</v>
      </c>
      <c r="D15" s="92">
        <f>E15+F15+G15</f>
        <v>1523.6</v>
      </c>
      <c r="E15" s="92">
        <f>1000+523.6</f>
        <v>1523.6</v>
      </c>
      <c r="F15" s="92"/>
      <c r="G15" s="93"/>
      <c r="H15" s="89" t="s">
        <v>94</v>
      </c>
    </row>
    <row r="16" spans="1:8" s="88" customFormat="1" ht="19.5">
      <c r="A16" s="89"/>
      <c r="B16" s="94" t="s">
        <v>22</v>
      </c>
      <c r="C16" s="91"/>
      <c r="D16" s="95">
        <f>SUM(D15)</f>
        <v>1523.6</v>
      </c>
      <c r="E16" s="95">
        <f>SUM(E15)</f>
        <v>1523.6</v>
      </c>
      <c r="F16" s="95">
        <f>SUM(F15)</f>
        <v>0</v>
      </c>
      <c r="G16" s="95">
        <f>SUM(G15)</f>
        <v>0</v>
      </c>
      <c r="H16" s="96"/>
    </row>
    <row r="17" spans="1:8" s="88" customFormat="1" ht="57.75" customHeight="1">
      <c r="A17" s="188" t="s">
        <v>0</v>
      </c>
      <c r="B17" s="188"/>
      <c r="C17" s="188"/>
      <c r="D17" s="188"/>
      <c r="E17" s="188"/>
      <c r="F17" s="188"/>
      <c r="G17" s="188"/>
      <c r="H17" s="188"/>
    </row>
    <row r="18" spans="1:8" s="88" customFormat="1" ht="37.5">
      <c r="A18" s="89">
        <v>2</v>
      </c>
      <c r="B18" s="97" t="s">
        <v>23</v>
      </c>
      <c r="C18" s="91">
        <v>2014</v>
      </c>
      <c r="D18" s="92">
        <f aca="true" t="shared" si="0" ref="D18:D25">E18+F18+G18</f>
        <v>574</v>
      </c>
      <c r="E18" s="92">
        <f>300+647.5-423.5+50</f>
        <v>574</v>
      </c>
      <c r="F18" s="92"/>
      <c r="G18" s="93"/>
      <c r="H18" s="96" t="s">
        <v>94</v>
      </c>
    </row>
    <row r="19" spans="1:8" s="88" customFormat="1" ht="56.25">
      <c r="A19" s="160">
        <v>3</v>
      </c>
      <c r="B19" s="161" t="s">
        <v>90</v>
      </c>
      <c r="C19" s="102">
        <v>2014</v>
      </c>
      <c r="D19" s="92">
        <f t="shared" si="0"/>
        <v>4910</v>
      </c>
      <c r="E19" s="92">
        <f>6000-1090</f>
        <v>4910</v>
      </c>
      <c r="F19" s="92"/>
      <c r="G19" s="93"/>
      <c r="H19" s="162" t="s">
        <v>28</v>
      </c>
    </row>
    <row r="20" spans="1:8" s="88" customFormat="1" ht="37.5">
      <c r="A20" s="160">
        <v>4</v>
      </c>
      <c r="B20" s="161" t="s">
        <v>25</v>
      </c>
      <c r="C20" s="102">
        <v>2014</v>
      </c>
      <c r="D20" s="92">
        <f t="shared" si="0"/>
        <v>702.4000000000001</v>
      </c>
      <c r="E20" s="92">
        <f>1000+202.4-500</f>
        <v>702.4000000000001</v>
      </c>
      <c r="F20" s="92"/>
      <c r="G20" s="93"/>
      <c r="H20" s="162" t="s">
        <v>24</v>
      </c>
    </row>
    <row r="21" spans="1:8" s="88" customFormat="1" ht="93.75">
      <c r="A21" s="160">
        <v>5</v>
      </c>
      <c r="B21" s="162" t="s">
        <v>26</v>
      </c>
      <c r="C21" s="102" t="s">
        <v>27</v>
      </c>
      <c r="D21" s="92">
        <f t="shared" si="0"/>
        <v>2000</v>
      </c>
      <c r="E21" s="92">
        <f>1000+1000</f>
        <v>2000</v>
      </c>
      <c r="F21" s="92"/>
      <c r="G21" s="93"/>
      <c r="H21" s="162" t="s">
        <v>65</v>
      </c>
    </row>
    <row r="22" spans="1:8" s="88" customFormat="1" ht="56.25">
      <c r="A22" s="160">
        <v>6</v>
      </c>
      <c r="B22" s="162" t="s">
        <v>29</v>
      </c>
      <c r="C22" s="102">
        <v>2014</v>
      </c>
      <c r="D22" s="92">
        <f t="shared" si="0"/>
        <v>1200</v>
      </c>
      <c r="E22" s="92">
        <v>1200</v>
      </c>
      <c r="F22" s="92"/>
      <c r="G22" s="93"/>
      <c r="H22" s="162" t="s">
        <v>28</v>
      </c>
    </row>
    <row r="23" spans="1:8" s="88" customFormat="1" ht="37.5">
      <c r="A23" s="160">
        <v>7</v>
      </c>
      <c r="B23" s="162" t="s">
        <v>30</v>
      </c>
      <c r="C23" s="102">
        <v>2014</v>
      </c>
      <c r="D23" s="92">
        <f t="shared" si="0"/>
        <v>2000</v>
      </c>
      <c r="E23" s="92">
        <v>2000</v>
      </c>
      <c r="F23" s="92"/>
      <c r="G23" s="93"/>
      <c r="H23" s="162" t="s">
        <v>28</v>
      </c>
    </row>
    <row r="24" spans="1:8" s="88" customFormat="1" ht="37.5">
      <c r="A24" s="160">
        <v>8</v>
      </c>
      <c r="B24" s="162" t="s">
        <v>31</v>
      </c>
      <c r="C24" s="102">
        <v>2014</v>
      </c>
      <c r="D24" s="92">
        <f t="shared" si="0"/>
        <v>1200</v>
      </c>
      <c r="E24" s="92">
        <v>700</v>
      </c>
      <c r="F24" s="92">
        <v>500</v>
      </c>
      <c r="G24" s="93"/>
      <c r="H24" s="162" t="s">
        <v>28</v>
      </c>
    </row>
    <row r="25" spans="1:8" s="88" customFormat="1" ht="37.5">
      <c r="A25" s="160">
        <v>9</v>
      </c>
      <c r="B25" s="162" t="s">
        <v>91</v>
      </c>
      <c r="C25" s="102">
        <v>2014</v>
      </c>
      <c r="D25" s="92">
        <f t="shared" si="0"/>
        <v>190</v>
      </c>
      <c r="E25" s="92">
        <f>500-310</f>
        <v>190</v>
      </c>
      <c r="F25" s="92"/>
      <c r="G25" s="93"/>
      <c r="H25" s="162" t="s">
        <v>32</v>
      </c>
    </row>
    <row r="26" spans="1:8" s="88" customFormat="1" ht="19.5">
      <c r="A26" s="160"/>
      <c r="B26" s="163" t="s">
        <v>22</v>
      </c>
      <c r="C26" s="164"/>
      <c r="D26" s="99">
        <f>SUM(D18:D25)</f>
        <v>12776.4</v>
      </c>
      <c r="E26" s="99">
        <f>SUM(E18:E25)</f>
        <v>12276.4</v>
      </c>
      <c r="F26" s="99">
        <f>SUM(F18:F25)</f>
        <v>500</v>
      </c>
      <c r="G26" s="99">
        <f>SUM(G18:G25)</f>
        <v>0</v>
      </c>
      <c r="H26" s="165"/>
    </row>
    <row r="27" spans="1:8" s="88" customFormat="1" ht="18.75">
      <c r="A27" s="160"/>
      <c r="B27" s="165" t="s">
        <v>33</v>
      </c>
      <c r="C27" s="164"/>
      <c r="D27" s="100">
        <f>D16+D26</f>
        <v>14300</v>
      </c>
      <c r="E27" s="100">
        <f>E16+E26</f>
        <v>13800</v>
      </c>
      <c r="F27" s="100">
        <f>F16+F26</f>
        <v>500</v>
      </c>
      <c r="G27" s="100">
        <f>G16+G26</f>
        <v>0</v>
      </c>
      <c r="H27" s="165"/>
    </row>
    <row r="28" spans="1:8" s="88" customFormat="1" ht="18.75">
      <c r="A28" s="181" t="s">
        <v>1</v>
      </c>
      <c r="B28" s="181"/>
      <c r="C28" s="181"/>
      <c r="D28" s="181"/>
      <c r="E28" s="181"/>
      <c r="F28" s="181"/>
      <c r="G28" s="181"/>
      <c r="H28" s="181"/>
    </row>
    <row r="29" spans="1:8" s="88" customFormat="1" ht="42" customHeight="1">
      <c r="A29" s="186" t="s">
        <v>2</v>
      </c>
      <c r="B29" s="186"/>
      <c r="C29" s="186"/>
      <c r="D29" s="186"/>
      <c r="E29" s="186"/>
      <c r="F29" s="186"/>
      <c r="G29" s="186"/>
      <c r="H29" s="186"/>
    </row>
    <row r="30" spans="1:8" s="88" customFormat="1" ht="18.75">
      <c r="A30" s="102">
        <v>10</v>
      </c>
      <c r="B30" s="160" t="s">
        <v>88</v>
      </c>
      <c r="C30" s="102">
        <v>2014</v>
      </c>
      <c r="D30" s="92">
        <f>E30+G30</f>
        <v>1500</v>
      </c>
      <c r="E30" s="101">
        <v>1500</v>
      </c>
      <c r="F30" s="101"/>
      <c r="G30" s="102"/>
      <c r="H30" s="160" t="s">
        <v>37</v>
      </c>
    </row>
    <row r="31" spans="1:8" s="88" customFormat="1" ht="112.5">
      <c r="A31" s="102">
        <v>11</v>
      </c>
      <c r="B31" s="160" t="s">
        <v>34</v>
      </c>
      <c r="C31" s="102">
        <v>2014</v>
      </c>
      <c r="D31" s="92">
        <f>E31+F31+G31</f>
        <v>22053.1</v>
      </c>
      <c r="E31" s="101">
        <f>19000+3000-500-1013-300</f>
        <v>20187</v>
      </c>
      <c r="F31" s="101">
        <v>1866.1</v>
      </c>
      <c r="G31" s="102"/>
      <c r="H31" s="160" t="s">
        <v>35</v>
      </c>
    </row>
    <row r="32" spans="1:8" s="88" customFormat="1" ht="75">
      <c r="A32" s="91">
        <v>12</v>
      </c>
      <c r="B32" s="171" t="s">
        <v>95</v>
      </c>
      <c r="C32" s="102">
        <v>2014</v>
      </c>
      <c r="D32" s="92">
        <f>E32+F32+G32</f>
        <v>1013</v>
      </c>
      <c r="E32" s="101">
        <f>SUM(E33:E34)</f>
        <v>1013</v>
      </c>
      <c r="F32" s="101">
        <f>SUM(F33:F34)</f>
        <v>0</v>
      </c>
      <c r="G32" s="101">
        <f>SUM(G33:G34)</f>
        <v>0</v>
      </c>
      <c r="H32" s="160" t="s">
        <v>103</v>
      </c>
    </row>
    <row r="33" spans="1:8" s="88" customFormat="1" ht="56.25">
      <c r="A33" s="91" t="s">
        <v>96</v>
      </c>
      <c r="B33" s="89" t="s">
        <v>97</v>
      </c>
      <c r="C33" s="102">
        <v>2014</v>
      </c>
      <c r="D33" s="92"/>
      <c r="E33" s="101">
        <v>759.4</v>
      </c>
      <c r="F33" s="101"/>
      <c r="G33" s="102"/>
      <c r="H33" s="160" t="s">
        <v>37</v>
      </c>
    </row>
    <row r="34" spans="1:8" s="88" customFormat="1" ht="56.25">
      <c r="A34" s="91" t="s">
        <v>98</v>
      </c>
      <c r="B34" s="172" t="s">
        <v>99</v>
      </c>
      <c r="C34" s="102">
        <v>2014</v>
      </c>
      <c r="D34" s="92"/>
      <c r="E34" s="101">
        <v>253.6</v>
      </c>
      <c r="F34" s="101"/>
      <c r="G34" s="102"/>
      <c r="H34" s="160" t="s">
        <v>37</v>
      </c>
    </row>
    <row r="35" spans="1:8" s="88" customFormat="1" ht="19.5">
      <c r="A35" s="160"/>
      <c r="B35" s="163" t="s">
        <v>22</v>
      </c>
      <c r="C35" s="164"/>
      <c r="D35" s="99">
        <f>D30+D31+D32</f>
        <v>24566.1</v>
      </c>
      <c r="E35" s="99">
        <f>E30+E31+E32</f>
        <v>22700</v>
      </c>
      <c r="F35" s="99">
        <f>F30+F31+F32</f>
        <v>1866.1</v>
      </c>
      <c r="G35" s="99">
        <f>G30+G31+G32</f>
        <v>0</v>
      </c>
      <c r="H35" s="165"/>
    </row>
    <row r="36" spans="1:8" s="88" customFormat="1" ht="18.75">
      <c r="A36" s="160"/>
      <c r="B36" s="165" t="s">
        <v>33</v>
      </c>
      <c r="C36" s="164"/>
      <c r="D36" s="100">
        <f>D35</f>
        <v>24566.1</v>
      </c>
      <c r="E36" s="100">
        <f>E35</f>
        <v>22700</v>
      </c>
      <c r="F36" s="100">
        <f>F35</f>
        <v>1866.1</v>
      </c>
      <c r="G36" s="100">
        <f>G35</f>
        <v>0</v>
      </c>
      <c r="H36" s="165"/>
    </row>
    <row r="37" spans="1:8" s="88" customFormat="1" ht="18.75">
      <c r="A37" s="187" t="s">
        <v>3</v>
      </c>
      <c r="B37" s="187"/>
      <c r="C37" s="187"/>
      <c r="D37" s="187"/>
      <c r="E37" s="187"/>
      <c r="F37" s="187"/>
      <c r="G37" s="187"/>
      <c r="H37" s="187"/>
    </row>
    <row r="38" spans="1:8" s="88" customFormat="1" ht="39" customHeight="1">
      <c r="A38" s="180" t="s">
        <v>4</v>
      </c>
      <c r="B38" s="180"/>
      <c r="C38" s="180"/>
      <c r="D38" s="180"/>
      <c r="E38" s="180"/>
      <c r="F38" s="180"/>
      <c r="G38" s="180"/>
      <c r="H38" s="180"/>
    </row>
    <row r="39" spans="1:8" s="88" customFormat="1" ht="41.25" customHeight="1">
      <c r="A39" s="160">
        <v>13</v>
      </c>
      <c r="B39" s="161" t="s">
        <v>36</v>
      </c>
      <c r="C39" s="102">
        <v>2014</v>
      </c>
      <c r="D39" s="92">
        <f>E39+G39</f>
        <v>1000</v>
      </c>
      <c r="E39" s="101">
        <v>1000</v>
      </c>
      <c r="F39" s="101"/>
      <c r="G39" s="102"/>
      <c r="H39" s="162" t="s">
        <v>37</v>
      </c>
    </row>
    <row r="40" spans="1:8" s="88" customFormat="1" ht="56.25">
      <c r="A40" s="160">
        <v>14</v>
      </c>
      <c r="B40" s="161" t="s">
        <v>38</v>
      </c>
      <c r="C40" s="102">
        <v>2014</v>
      </c>
      <c r="D40" s="92">
        <f>E40+F40+G40</f>
        <v>2832.8</v>
      </c>
      <c r="E40" s="101">
        <f>1000+209.8</f>
        <v>1209.8</v>
      </c>
      <c r="F40" s="101"/>
      <c r="G40" s="101">
        <v>1623</v>
      </c>
      <c r="H40" s="162" t="s">
        <v>37</v>
      </c>
    </row>
    <row r="41" spans="1:8" s="88" customFormat="1" ht="56.25">
      <c r="A41" s="160">
        <v>15</v>
      </c>
      <c r="B41" s="161" t="s">
        <v>39</v>
      </c>
      <c r="C41" s="102">
        <v>2014</v>
      </c>
      <c r="D41" s="92">
        <f>E41+G41</f>
        <v>300</v>
      </c>
      <c r="E41" s="101">
        <v>300</v>
      </c>
      <c r="F41" s="101"/>
      <c r="G41" s="102"/>
      <c r="H41" s="162" t="s">
        <v>37</v>
      </c>
    </row>
    <row r="42" spans="1:8" s="88" customFormat="1" ht="19.5">
      <c r="A42" s="160"/>
      <c r="B42" s="163" t="s">
        <v>40</v>
      </c>
      <c r="C42" s="102"/>
      <c r="D42" s="103">
        <f>SUM(D39:D41)</f>
        <v>4132.8</v>
      </c>
      <c r="E42" s="103">
        <f>SUM(E39:E41)</f>
        <v>2509.8</v>
      </c>
      <c r="F42" s="103">
        <f>SUM(F39:F41)</f>
        <v>0</v>
      </c>
      <c r="G42" s="103">
        <f>SUM(G39:G41)</f>
        <v>1623</v>
      </c>
      <c r="H42" s="162"/>
    </row>
    <row r="43" spans="1:8" s="88" customFormat="1" ht="18.75">
      <c r="A43" s="160"/>
      <c r="B43" s="167" t="s">
        <v>33</v>
      </c>
      <c r="C43" s="102"/>
      <c r="D43" s="105">
        <f>D42</f>
        <v>4132.8</v>
      </c>
      <c r="E43" s="105">
        <f>E42</f>
        <v>2509.8</v>
      </c>
      <c r="F43" s="105">
        <f>F42</f>
        <v>0</v>
      </c>
      <c r="G43" s="105">
        <f>G42</f>
        <v>1623</v>
      </c>
      <c r="H43" s="162"/>
    </row>
    <row r="44" spans="1:8" s="88" customFormat="1" ht="45" customHeight="1">
      <c r="A44" s="181" t="s">
        <v>5</v>
      </c>
      <c r="B44" s="181"/>
      <c r="C44" s="181"/>
      <c r="D44" s="181"/>
      <c r="E44" s="181"/>
      <c r="F44" s="181"/>
      <c r="G44" s="181"/>
      <c r="H44" s="181"/>
    </row>
    <row r="45" spans="1:8" s="88" customFormat="1" ht="42.75" customHeight="1">
      <c r="A45" s="186" t="s">
        <v>6</v>
      </c>
      <c r="B45" s="186"/>
      <c r="C45" s="186"/>
      <c r="D45" s="186"/>
      <c r="E45" s="186"/>
      <c r="F45" s="186"/>
      <c r="G45" s="186"/>
      <c r="H45" s="186"/>
    </row>
    <row r="46" spans="1:8" s="88" customFormat="1" ht="75">
      <c r="A46" s="168">
        <v>16</v>
      </c>
      <c r="B46" s="169" t="s">
        <v>41</v>
      </c>
      <c r="C46" s="168">
        <v>2014</v>
      </c>
      <c r="D46" s="92">
        <f>E46+G46</f>
        <v>3000</v>
      </c>
      <c r="E46" s="101">
        <v>3000</v>
      </c>
      <c r="F46" s="101"/>
      <c r="G46" s="168"/>
      <c r="H46" s="169" t="s">
        <v>104</v>
      </c>
    </row>
    <row r="47" spans="1:8" s="88" customFormat="1" ht="19.5">
      <c r="A47" s="160"/>
      <c r="B47" s="163" t="s">
        <v>40</v>
      </c>
      <c r="C47" s="170"/>
      <c r="D47" s="103">
        <f>SUM(D46:D46)</f>
        <v>3000</v>
      </c>
      <c r="E47" s="103">
        <f>SUM(E46:E46)</f>
        <v>3000</v>
      </c>
      <c r="F47" s="103">
        <f>SUM(F46:F46)</f>
        <v>0</v>
      </c>
      <c r="G47" s="103">
        <f>SUM(G46:G46)</f>
        <v>0</v>
      </c>
      <c r="H47" s="162"/>
    </row>
    <row r="48" spans="1:8" s="88" customFormat="1" ht="18.75">
      <c r="A48" s="160"/>
      <c r="B48" s="167" t="s">
        <v>33</v>
      </c>
      <c r="C48" s="102"/>
      <c r="D48" s="105">
        <f>D47</f>
        <v>3000</v>
      </c>
      <c r="E48" s="105">
        <f>E47</f>
        <v>3000</v>
      </c>
      <c r="F48" s="105">
        <f>F47</f>
        <v>0</v>
      </c>
      <c r="G48" s="105">
        <f>G47</f>
        <v>0</v>
      </c>
      <c r="H48" s="162"/>
    </row>
    <row r="49" spans="1:8" s="88" customFormat="1" ht="18.75">
      <c r="A49" s="187" t="s">
        <v>42</v>
      </c>
      <c r="B49" s="187"/>
      <c r="C49" s="187"/>
      <c r="D49" s="187"/>
      <c r="E49" s="187"/>
      <c r="F49" s="187"/>
      <c r="G49" s="187"/>
      <c r="H49" s="187"/>
    </row>
    <row r="50" spans="1:8" s="88" customFormat="1" ht="42" customHeight="1">
      <c r="A50" s="180" t="s">
        <v>7</v>
      </c>
      <c r="B50" s="180"/>
      <c r="C50" s="180"/>
      <c r="D50" s="180"/>
      <c r="E50" s="180"/>
      <c r="F50" s="180"/>
      <c r="G50" s="180"/>
      <c r="H50" s="180"/>
    </row>
    <row r="51" spans="1:8" s="88" customFormat="1" ht="72" customHeight="1">
      <c r="A51" s="160">
        <v>17</v>
      </c>
      <c r="B51" s="160" t="s">
        <v>43</v>
      </c>
      <c r="C51" s="166"/>
      <c r="D51" s="92">
        <f>E51+G51</f>
        <v>210</v>
      </c>
      <c r="E51" s="101">
        <f>350-140</f>
        <v>210</v>
      </c>
      <c r="F51" s="101"/>
      <c r="G51" s="166"/>
      <c r="H51" s="160" t="s">
        <v>45</v>
      </c>
    </row>
    <row r="52" spans="1:8" s="88" customFormat="1" ht="19.5">
      <c r="A52" s="160"/>
      <c r="B52" s="163" t="s">
        <v>40</v>
      </c>
      <c r="C52" s="102"/>
      <c r="D52" s="103">
        <f>SUM(D49:D51)</f>
        <v>210</v>
      </c>
      <c r="E52" s="103">
        <f>SUM(E49:E51)</f>
        <v>210</v>
      </c>
      <c r="F52" s="103">
        <f>SUM(F49:F51)</f>
        <v>0</v>
      </c>
      <c r="G52" s="103">
        <f>SUM(G49:G51)</f>
        <v>0</v>
      </c>
      <c r="H52" s="162"/>
    </row>
    <row r="53" spans="1:8" s="88" customFormat="1" ht="18.75">
      <c r="A53" s="160"/>
      <c r="B53" s="167" t="s">
        <v>33</v>
      </c>
      <c r="C53" s="102"/>
      <c r="D53" s="105">
        <f>D52</f>
        <v>210</v>
      </c>
      <c r="E53" s="105">
        <f>E52</f>
        <v>210</v>
      </c>
      <c r="F53" s="105">
        <f>F52</f>
        <v>0</v>
      </c>
      <c r="G53" s="105">
        <f>G52</f>
        <v>0</v>
      </c>
      <c r="H53" s="162"/>
    </row>
    <row r="54" spans="1:8" s="88" customFormat="1" ht="18.75">
      <c r="A54" s="181" t="s">
        <v>8</v>
      </c>
      <c r="B54" s="181"/>
      <c r="C54" s="181"/>
      <c r="D54" s="181"/>
      <c r="E54" s="181"/>
      <c r="F54" s="181"/>
      <c r="G54" s="181"/>
      <c r="H54" s="181"/>
    </row>
    <row r="55" spans="1:8" s="88" customFormat="1" ht="56.25">
      <c r="A55" s="160">
        <v>18</v>
      </c>
      <c r="B55" s="161" t="s">
        <v>44</v>
      </c>
      <c r="C55" s="102"/>
      <c r="D55" s="92">
        <f aca="true" t="shared" si="1" ref="D55:D60">E55+G55</f>
        <v>800</v>
      </c>
      <c r="E55" s="101">
        <v>800</v>
      </c>
      <c r="F55" s="101"/>
      <c r="G55" s="105"/>
      <c r="H55" s="162" t="s">
        <v>45</v>
      </c>
    </row>
    <row r="56" spans="1:8" s="88" customFormat="1" ht="37.5">
      <c r="A56" s="160">
        <v>19</v>
      </c>
      <c r="B56" s="161" t="s">
        <v>46</v>
      </c>
      <c r="C56" s="102"/>
      <c r="D56" s="92">
        <f t="shared" si="1"/>
        <v>2000</v>
      </c>
      <c r="E56" s="101">
        <v>2000</v>
      </c>
      <c r="F56" s="101"/>
      <c r="G56" s="105"/>
      <c r="H56" s="162" t="s">
        <v>47</v>
      </c>
    </row>
    <row r="57" spans="1:8" s="88" customFormat="1" ht="56.25">
      <c r="A57" s="160">
        <v>20</v>
      </c>
      <c r="B57" s="161" t="s">
        <v>48</v>
      </c>
      <c r="C57" s="102"/>
      <c r="D57" s="92">
        <f t="shared" si="1"/>
        <v>700</v>
      </c>
      <c r="E57" s="101">
        <v>700</v>
      </c>
      <c r="F57" s="101"/>
      <c r="G57" s="105"/>
      <c r="H57" s="162" t="s">
        <v>28</v>
      </c>
    </row>
    <row r="58" spans="1:8" s="88" customFormat="1" ht="37.5">
      <c r="A58" s="160">
        <v>21</v>
      </c>
      <c r="B58" s="161" t="s">
        <v>49</v>
      </c>
      <c r="C58" s="102"/>
      <c r="D58" s="92">
        <f t="shared" si="1"/>
        <v>290</v>
      </c>
      <c r="E58" s="101">
        <f>150+140</f>
        <v>290</v>
      </c>
      <c r="F58" s="101"/>
      <c r="G58" s="105"/>
      <c r="H58" s="162" t="s">
        <v>28</v>
      </c>
    </row>
    <row r="59" spans="1:8" s="88" customFormat="1" ht="56.25">
      <c r="A59" s="160">
        <v>22</v>
      </c>
      <c r="B59" s="161" t="s">
        <v>50</v>
      </c>
      <c r="C59" s="102"/>
      <c r="D59" s="92">
        <f t="shared" si="1"/>
        <v>500</v>
      </c>
      <c r="E59" s="101">
        <v>500</v>
      </c>
      <c r="F59" s="101"/>
      <c r="G59" s="105"/>
      <c r="H59" s="162" t="s">
        <v>28</v>
      </c>
    </row>
    <row r="60" spans="1:8" s="88" customFormat="1" ht="56.25">
      <c r="A60" s="160">
        <v>23</v>
      </c>
      <c r="B60" s="162" t="s">
        <v>92</v>
      </c>
      <c r="C60" s="102"/>
      <c r="D60" s="92">
        <f t="shared" si="1"/>
        <v>800</v>
      </c>
      <c r="E60" s="101">
        <v>800</v>
      </c>
      <c r="F60" s="101"/>
      <c r="G60" s="105"/>
      <c r="H60" s="162" t="s">
        <v>89</v>
      </c>
    </row>
    <row r="61" spans="1:8" s="88" customFormat="1" ht="37.5">
      <c r="A61" s="160">
        <v>24</v>
      </c>
      <c r="B61" s="162" t="s">
        <v>63</v>
      </c>
      <c r="C61" s="102">
        <v>2014</v>
      </c>
      <c r="D61" s="92">
        <f>E61+F61+G61</f>
        <v>203</v>
      </c>
      <c r="E61" s="92">
        <v>203</v>
      </c>
      <c r="F61" s="92"/>
      <c r="G61" s="93"/>
      <c r="H61" s="160" t="s">
        <v>28</v>
      </c>
    </row>
    <row r="62" spans="1:8" s="88" customFormat="1" ht="37.5">
      <c r="A62" s="160">
        <v>25</v>
      </c>
      <c r="B62" s="162" t="s">
        <v>93</v>
      </c>
      <c r="C62" s="102">
        <v>2014</v>
      </c>
      <c r="D62" s="92">
        <f>E62+F62+G62</f>
        <v>1350</v>
      </c>
      <c r="E62" s="92">
        <v>1350</v>
      </c>
      <c r="F62" s="92"/>
      <c r="G62" s="93"/>
      <c r="H62" s="89" t="s">
        <v>101</v>
      </c>
    </row>
    <row r="63" spans="1:8" s="88" customFormat="1" ht="93.75">
      <c r="A63" s="160">
        <v>26</v>
      </c>
      <c r="B63" s="90" t="s">
        <v>100</v>
      </c>
      <c r="C63" s="102">
        <v>2014</v>
      </c>
      <c r="D63" s="92">
        <f>E63+F63+G63</f>
        <v>3028.6</v>
      </c>
      <c r="E63" s="92">
        <v>3028.6</v>
      </c>
      <c r="F63" s="92"/>
      <c r="G63" s="93"/>
      <c r="H63" s="160" t="s">
        <v>28</v>
      </c>
    </row>
    <row r="64" spans="1:8" s="88" customFormat="1" ht="37.5">
      <c r="A64" s="160">
        <v>27</v>
      </c>
      <c r="B64" s="90" t="s">
        <v>102</v>
      </c>
      <c r="C64" s="102">
        <v>2014</v>
      </c>
      <c r="D64" s="92">
        <f>E64+F64+G64</f>
        <v>7341.3</v>
      </c>
      <c r="E64" s="92">
        <v>7341.3</v>
      </c>
      <c r="F64" s="92"/>
      <c r="G64" s="93"/>
      <c r="H64" s="160" t="s">
        <v>28</v>
      </c>
    </row>
    <row r="65" spans="1:8" s="88" customFormat="1" ht="18.75">
      <c r="A65" s="89"/>
      <c r="B65" s="104" t="s">
        <v>51</v>
      </c>
      <c r="C65" s="91"/>
      <c r="D65" s="105">
        <f>SUM(D55:D64)</f>
        <v>17012.9</v>
      </c>
      <c r="E65" s="105">
        <f>SUM(E55:E64)</f>
        <v>17012.9</v>
      </c>
      <c r="F65" s="105">
        <f>SUM(F55:F64)</f>
        <v>0</v>
      </c>
      <c r="G65" s="105">
        <f>SUM(G55:G64)</f>
        <v>0</v>
      </c>
      <c r="H65" s="96"/>
    </row>
    <row r="66" spans="1:8" s="88" customFormat="1" ht="18.75">
      <c r="A66" s="106"/>
      <c r="B66" s="107" t="s">
        <v>52</v>
      </c>
      <c r="C66" s="98"/>
      <c r="D66" s="105">
        <f>D27+D36+D43+D48+D53+D65</f>
        <v>63221.8</v>
      </c>
      <c r="E66" s="105">
        <f>E27+E36+E43+E48+E53+E65</f>
        <v>59232.700000000004</v>
      </c>
      <c r="F66" s="105">
        <f>F27+F36+F43+F48+F53+F65</f>
        <v>2366.1</v>
      </c>
      <c r="G66" s="105">
        <f>G27+G36+G43+G48+G53+G65</f>
        <v>1623</v>
      </c>
      <c r="H66" s="96"/>
    </row>
    <row r="69" spans="2:6" ht="15">
      <c r="B69" s="108"/>
      <c r="C69" s="108"/>
      <c r="D69" s="109"/>
      <c r="E69" s="110"/>
      <c r="F69" s="110"/>
    </row>
    <row r="70" spans="2:6" ht="15">
      <c r="B70" s="108"/>
      <c r="C70" s="108"/>
      <c r="D70" s="109"/>
      <c r="E70" s="112"/>
      <c r="F70" s="112"/>
    </row>
    <row r="71" spans="2:6" ht="15">
      <c r="B71" s="108"/>
      <c r="C71" s="108"/>
      <c r="D71" s="109"/>
      <c r="E71" s="110"/>
      <c r="F71" s="110"/>
    </row>
    <row r="72" spans="2:6" ht="15">
      <c r="B72" s="108"/>
      <c r="C72" s="108"/>
      <c r="D72" s="109"/>
      <c r="E72" s="112"/>
      <c r="F72" s="112"/>
    </row>
    <row r="73" spans="2:6" ht="15">
      <c r="B73" s="108"/>
      <c r="C73" s="108"/>
      <c r="D73" s="109"/>
      <c r="E73" s="112"/>
      <c r="F73" s="112"/>
    </row>
    <row r="74" spans="2:7" ht="15">
      <c r="B74" s="108"/>
      <c r="C74" s="108"/>
      <c r="D74" s="109"/>
      <c r="E74" s="110"/>
      <c r="F74" s="110"/>
      <c r="G74" s="109"/>
    </row>
    <row r="75" spans="2:7" ht="15">
      <c r="B75" s="108"/>
      <c r="C75" s="108"/>
      <c r="D75" s="109"/>
      <c r="E75" s="110"/>
      <c r="F75" s="110"/>
      <c r="G75" s="109"/>
    </row>
    <row r="76" spans="2:7" ht="15">
      <c r="B76" s="108"/>
      <c r="C76" s="108"/>
      <c r="D76" s="109"/>
      <c r="E76" s="110"/>
      <c r="F76" s="110"/>
      <c r="G76" s="109"/>
    </row>
    <row r="77" spans="2:7" ht="15">
      <c r="B77" s="108"/>
      <c r="C77" s="108"/>
      <c r="D77" s="109"/>
      <c r="E77" s="110"/>
      <c r="F77" s="110"/>
      <c r="G77" s="109"/>
    </row>
  </sheetData>
  <sheetProtection/>
  <mergeCells count="19">
    <mergeCell ref="A45:H45"/>
    <mergeCell ref="A49:H49"/>
    <mergeCell ref="A50:H50"/>
    <mergeCell ref="A54:H54"/>
    <mergeCell ref="A13:H13"/>
    <mergeCell ref="A14:H14"/>
    <mergeCell ref="A17:H17"/>
    <mergeCell ref="A28:H28"/>
    <mergeCell ref="A29:H29"/>
    <mergeCell ref="A37:H37"/>
    <mergeCell ref="A38:H38"/>
    <mergeCell ref="A44:H44"/>
    <mergeCell ref="A9:H9"/>
    <mergeCell ref="A11:A12"/>
    <mergeCell ref="B11:B12"/>
    <mergeCell ref="C11:C12"/>
    <mergeCell ref="D11:D12"/>
    <mergeCell ref="E11:G11"/>
    <mergeCell ref="H11:H12"/>
  </mergeCells>
  <printOptions horizontalCentered="1"/>
  <pageMargins left="0.7874015748031497" right="0.3937007874015748" top="0.5905511811023623" bottom="0.5905511811023623" header="0" footer="0.5118110236220472"/>
  <pageSetup fitToHeight="8" fitToWidth="1" horizontalDpi="600" verticalDpi="600" orientation="portrait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Анастасия</cp:lastModifiedBy>
  <cp:lastPrinted>2014-06-25T10:58:11Z</cp:lastPrinted>
  <dcterms:created xsi:type="dcterms:W3CDTF">2005-01-27T05:42:29Z</dcterms:created>
  <dcterms:modified xsi:type="dcterms:W3CDTF">2014-06-25T17:40:38Z</dcterms:modified>
  <cp:category/>
  <cp:version/>
  <cp:contentType/>
  <cp:contentStatus/>
</cp:coreProperties>
</file>